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675" yWindow="2205" windowWidth="19980" windowHeight="756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P21" i="1"/>
  <c r="O21"/>
  <c r="N21"/>
  <c r="M21"/>
  <c r="L21"/>
  <c r="K21"/>
  <c r="J21"/>
  <c r="I21"/>
  <c r="H21"/>
  <c r="G21"/>
  <c r="F21"/>
  <c r="E21"/>
  <c r="D21"/>
  <c r="C21"/>
  <c r="P20"/>
  <c r="L20"/>
  <c r="K20"/>
  <c r="O17" l="1"/>
  <c r="N17"/>
  <c r="M17"/>
  <c r="J17"/>
  <c r="I17"/>
  <c r="H17"/>
  <c r="G17"/>
  <c r="F17"/>
  <c r="E17"/>
  <c r="D17"/>
  <c r="C17"/>
  <c r="O16"/>
  <c r="N16"/>
  <c r="M16"/>
  <c r="M20" s="1"/>
  <c r="J16"/>
  <c r="J20" s="1"/>
  <c r="I16"/>
  <c r="I20" s="1"/>
  <c r="H16"/>
  <c r="F16"/>
  <c r="F20" s="1"/>
  <c r="E16"/>
  <c r="E20" s="1"/>
  <c r="D16"/>
  <c r="D20" s="1"/>
  <c r="C20" s="1"/>
  <c r="C16"/>
  <c r="H20" l="1"/>
  <c r="G20" s="1"/>
  <c r="O20"/>
  <c r="N20" s="1"/>
</calcChain>
</file>

<file path=xl/sharedStrings.xml><?xml version="1.0" encoding="utf-8"?>
<sst xmlns="http://schemas.openxmlformats.org/spreadsheetml/2006/main" count="146" uniqueCount="56">
  <si>
    <t>TV 1</t>
  </si>
  <si>
    <t>TV 2</t>
  </si>
  <si>
    <t>TV 3</t>
  </si>
  <si>
    <t>TV 4</t>
  </si>
  <si>
    <t>TV 5</t>
  </si>
  <si>
    <t>TV 7</t>
  </si>
  <si>
    <t>TV 8</t>
  </si>
  <si>
    <t>TV 9</t>
  </si>
  <si>
    <t>TV 10</t>
  </si>
  <si>
    <t>TV 11</t>
  </si>
  <si>
    <t>TV 12</t>
  </si>
  <si>
    <t>TV 13</t>
  </si>
  <si>
    <t>TV 14</t>
  </si>
  <si>
    <t>N/A</t>
  </si>
  <si>
    <t>-</t>
  </si>
  <si>
    <r>
      <t>LR</t>
    </r>
    <r>
      <rPr>
        <b/>
        <vertAlign val="subscript"/>
        <sz val="11"/>
        <color theme="0"/>
        <rFont val="Calibri"/>
        <family val="2"/>
        <scheme val="minor"/>
      </rPr>
      <t>3Bar</t>
    </r>
  </si>
  <si>
    <r>
      <t>LR</t>
    </r>
    <r>
      <rPr>
        <b/>
        <vertAlign val="subscript"/>
        <sz val="11"/>
        <color theme="0"/>
        <rFont val="Calibri"/>
        <family val="2"/>
        <scheme val="minor"/>
      </rPr>
      <t>9Point</t>
    </r>
  </si>
  <si>
    <t xml:space="preserve"> = Calculated Data</t>
  </si>
  <si>
    <t xml:space="preserve"> = Raw Data</t>
  </si>
  <si>
    <t xml:space="preserve"> = Not Applicable</t>
  </si>
  <si>
    <r>
      <t>P</t>
    </r>
    <r>
      <rPr>
        <b/>
        <vertAlign val="subscript"/>
        <sz val="11"/>
        <color theme="0"/>
        <rFont val="Calibri"/>
        <family val="2"/>
        <scheme val="minor"/>
      </rPr>
      <t>on</t>
    </r>
    <r>
      <rPr>
        <b/>
        <sz val="11"/>
        <color theme="0"/>
        <rFont val="Calibri"/>
        <family val="2"/>
        <scheme val="minor"/>
      </rPr>
      <t xml:space="preserve"> (Watts)</t>
    </r>
  </si>
  <si>
    <r>
      <t>P</t>
    </r>
    <r>
      <rPr>
        <b/>
        <vertAlign val="subscript"/>
        <sz val="11"/>
        <color theme="0"/>
        <rFont val="Calibri"/>
        <family val="2"/>
        <scheme val="minor"/>
      </rPr>
      <t>300</t>
    </r>
    <r>
      <rPr>
        <b/>
        <sz val="11"/>
        <color theme="0"/>
        <rFont val="Calibri"/>
        <family val="2"/>
        <scheme val="minor"/>
      </rPr>
      <t xml:space="preserve"> (Watts)</t>
    </r>
  </si>
  <si>
    <r>
      <t>P</t>
    </r>
    <r>
      <rPr>
        <b/>
        <vertAlign val="subscript"/>
        <sz val="11"/>
        <color theme="0"/>
        <rFont val="Calibri"/>
        <family val="2"/>
        <scheme val="minor"/>
      </rPr>
      <t>150</t>
    </r>
    <r>
      <rPr>
        <b/>
        <sz val="11"/>
        <color theme="0"/>
        <rFont val="Calibri"/>
        <family val="2"/>
        <scheme val="minor"/>
      </rPr>
      <t xml:space="preserve"> (Watts)</t>
    </r>
  </si>
  <si>
    <r>
      <t>P</t>
    </r>
    <r>
      <rPr>
        <b/>
        <vertAlign val="subscript"/>
        <sz val="11"/>
        <color theme="0"/>
        <rFont val="Calibri"/>
        <family val="2"/>
        <scheme val="minor"/>
      </rPr>
      <t>100</t>
    </r>
    <r>
      <rPr>
        <b/>
        <sz val="11"/>
        <color theme="0"/>
        <rFont val="Calibri"/>
        <family val="2"/>
        <scheme val="minor"/>
      </rPr>
      <t xml:space="preserve"> (Watts)</t>
    </r>
  </si>
  <si>
    <r>
      <t>P</t>
    </r>
    <r>
      <rPr>
        <b/>
        <vertAlign val="subscript"/>
        <sz val="11"/>
        <color theme="0"/>
        <rFont val="Calibri"/>
        <family val="2"/>
        <scheme val="minor"/>
      </rPr>
      <t>10</t>
    </r>
    <r>
      <rPr>
        <b/>
        <sz val="11"/>
        <color theme="0"/>
        <rFont val="Calibri"/>
        <family val="2"/>
        <scheme val="minor"/>
      </rPr>
      <t xml:space="preserve"> (Watts)</t>
    </r>
  </si>
  <si>
    <r>
      <t>P</t>
    </r>
    <r>
      <rPr>
        <b/>
        <vertAlign val="subscript"/>
        <sz val="11"/>
        <color theme="0"/>
        <rFont val="Calibri"/>
        <family val="2"/>
        <scheme val="minor"/>
      </rPr>
      <t>0</t>
    </r>
    <r>
      <rPr>
        <b/>
        <sz val="11"/>
        <color theme="0"/>
        <rFont val="Calibri"/>
        <family val="2"/>
        <scheme val="minor"/>
      </rPr>
      <t xml:space="preserve"> (Watts)</t>
    </r>
  </si>
  <si>
    <r>
      <t>P</t>
    </r>
    <r>
      <rPr>
        <b/>
        <vertAlign val="subscript"/>
        <sz val="11"/>
        <color theme="0"/>
        <rFont val="Calibri"/>
        <family val="2"/>
        <scheme val="minor"/>
      </rPr>
      <t xml:space="preserve">on_mute </t>
    </r>
    <r>
      <rPr>
        <b/>
        <sz val="11"/>
        <color theme="0"/>
        <rFont val="Calibri"/>
        <family val="2"/>
        <scheme val="minor"/>
      </rPr>
      <t>(Watts)</t>
    </r>
  </si>
  <si>
    <r>
      <t>P</t>
    </r>
    <r>
      <rPr>
        <b/>
        <vertAlign val="subscript"/>
        <sz val="11"/>
        <color theme="0"/>
        <rFont val="Calibri"/>
        <family val="2"/>
        <scheme val="minor"/>
      </rPr>
      <t xml:space="preserve">on_cable </t>
    </r>
    <r>
      <rPr>
        <b/>
        <sz val="11"/>
        <color theme="0"/>
        <rFont val="Calibri"/>
        <family val="2"/>
        <scheme val="minor"/>
      </rPr>
      <t>(Watts)</t>
    </r>
  </si>
  <si>
    <r>
      <t>P</t>
    </r>
    <r>
      <rPr>
        <b/>
        <vertAlign val="subscript"/>
        <sz val="11"/>
        <color theme="0"/>
        <rFont val="Calibri"/>
        <family val="2"/>
        <scheme val="minor"/>
      </rPr>
      <t xml:space="preserve">on_ethernet </t>
    </r>
    <r>
      <rPr>
        <b/>
        <sz val="11"/>
        <color theme="0"/>
        <rFont val="Calibri"/>
        <family val="2"/>
        <scheme val="minor"/>
      </rPr>
      <t>(Watts)</t>
    </r>
  </si>
  <si>
    <r>
      <t>P</t>
    </r>
    <r>
      <rPr>
        <b/>
        <vertAlign val="subscript"/>
        <sz val="11"/>
        <color theme="0"/>
        <rFont val="Calibri"/>
        <family val="2"/>
        <scheme val="minor"/>
      </rPr>
      <t xml:space="preserve">on_wireless </t>
    </r>
    <r>
      <rPr>
        <b/>
        <sz val="11"/>
        <color theme="0"/>
        <rFont val="Calibri"/>
        <family val="2"/>
        <scheme val="minor"/>
      </rPr>
      <t>(Watts)</t>
    </r>
  </si>
  <si>
    <r>
      <t>L</t>
    </r>
    <r>
      <rPr>
        <b/>
        <vertAlign val="subscript"/>
        <sz val="11"/>
        <color theme="0"/>
        <rFont val="Calibri"/>
        <family val="2"/>
        <scheme val="minor"/>
      </rPr>
      <t xml:space="preserve">home_3Bar </t>
    </r>
    <r>
      <rPr>
        <b/>
        <sz val="11"/>
        <color theme="0"/>
        <rFont val="Calibri"/>
        <family val="2"/>
        <scheme val="minor"/>
      </rPr>
      <t>(cd/m</t>
    </r>
    <r>
      <rPr>
        <b/>
        <vertAlign val="superscript"/>
        <sz val="11"/>
        <color theme="0"/>
        <rFont val="Calibri"/>
        <family val="2"/>
        <scheme val="minor"/>
      </rPr>
      <t>2</t>
    </r>
    <r>
      <rPr>
        <b/>
        <sz val="11"/>
        <color theme="0"/>
        <rFont val="Calibri"/>
        <family val="2"/>
        <scheme val="minor"/>
      </rPr>
      <t>)</t>
    </r>
  </si>
  <si>
    <r>
      <t>L</t>
    </r>
    <r>
      <rPr>
        <b/>
        <vertAlign val="subscript"/>
        <sz val="11"/>
        <color theme="0"/>
        <rFont val="Calibri"/>
        <family val="2"/>
        <scheme val="minor"/>
      </rPr>
      <t xml:space="preserve">retail_3Bar </t>
    </r>
    <r>
      <rPr>
        <b/>
        <sz val="11"/>
        <color theme="0"/>
        <rFont val="Calibri"/>
        <family val="2"/>
        <scheme val="minor"/>
      </rPr>
      <t>(cd/m</t>
    </r>
    <r>
      <rPr>
        <b/>
        <vertAlign val="superscript"/>
        <sz val="11"/>
        <color theme="0"/>
        <rFont val="Calibri"/>
        <family val="2"/>
        <scheme val="minor"/>
      </rPr>
      <t>2</t>
    </r>
    <r>
      <rPr>
        <b/>
        <sz val="11"/>
        <color theme="0"/>
        <rFont val="Calibri"/>
        <family val="2"/>
        <scheme val="minor"/>
      </rPr>
      <t>)</t>
    </r>
  </si>
  <si>
    <r>
      <t>L</t>
    </r>
    <r>
      <rPr>
        <b/>
        <vertAlign val="subscript"/>
        <sz val="11"/>
        <color theme="0"/>
        <rFont val="Calibri"/>
        <family val="2"/>
        <scheme val="minor"/>
      </rPr>
      <t xml:space="preserve">home_9Point </t>
    </r>
    <r>
      <rPr>
        <b/>
        <sz val="11"/>
        <color theme="0"/>
        <rFont val="Calibri"/>
        <family val="2"/>
        <scheme val="minor"/>
      </rPr>
      <t>(cd/m</t>
    </r>
    <r>
      <rPr>
        <b/>
        <vertAlign val="superscript"/>
        <sz val="11"/>
        <color theme="0"/>
        <rFont val="Calibri"/>
        <family val="2"/>
        <scheme val="minor"/>
      </rPr>
      <t>2</t>
    </r>
    <r>
      <rPr>
        <b/>
        <sz val="11"/>
        <color theme="0"/>
        <rFont val="Calibri"/>
        <family val="2"/>
        <scheme val="minor"/>
      </rPr>
      <t>)</t>
    </r>
  </si>
  <si>
    <r>
      <t>L</t>
    </r>
    <r>
      <rPr>
        <b/>
        <vertAlign val="subscript"/>
        <sz val="11"/>
        <color theme="0"/>
        <rFont val="Calibri"/>
        <family val="2"/>
        <scheme val="minor"/>
      </rPr>
      <t xml:space="preserve">retail_9Point </t>
    </r>
    <r>
      <rPr>
        <b/>
        <sz val="11"/>
        <color theme="0"/>
        <rFont val="Calibri"/>
        <family val="2"/>
        <scheme val="minor"/>
      </rPr>
      <t>(cd/m</t>
    </r>
    <r>
      <rPr>
        <b/>
        <vertAlign val="superscript"/>
        <sz val="11"/>
        <color theme="0"/>
        <rFont val="Calibri"/>
        <family val="2"/>
        <scheme val="minor"/>
      </rPr>
      <t>2</t>
    </r>
    <r>
      <rPr>
        <b/>
        <sz val="11"/>
        <color theme="0"/>
        <rFont val="Calibri"/>
        <family val="2"/>
        <scheme val="minor"/>
      </rPr>
      <t>)</t>
    </r>
  </si>
  <si>
    <r>
      <t>P</t>
    </r>
    <r>
      <rPr>
        <b/>
        <vertAlign val="subscript"/>
        <sz val="11"/>
        <color theme="0"/>
        <rFont val="Calibri"/>
        <family val="2"/>
        <scheme val="minor"/>
      </rPr>
      <t xml:space="preserve">standby-passive_no_connections </t>
    </r>
    <r>
      <rPr>
        <b/>
        <sz val="11"/>
        <color theme="0"/>
        <rFont val="Calibri"/>
        <family val="2"/>
        <scheme val="minor"/>
      </rPr>
      <t>(Watts)</t>
    </r>
  </si>
  <si>
    <r>
      <t>P</t>
    </r>
    <r>
      <rPr>
        <b/>
        <vertAlign val="subscript"/>
        <sz val="11"/>
        <color theme="0"/>
        <rFont val="Calibri"/>
        <family val="2"/>
        <scheme val="minor"/>
      </rPr>
      <t xml:space="preserve">standby-passive_HDMI_only </t>
    </r>
    <r>
      <rPr>
        <b/>
        <sz val="11"/>
        <color theme="0"/>
        <rFont val="Calibri"/>
        <family val="2"/>
        <scheme val="minor"/>
      </rPr>
      <t>(Watts)</t>
    </r>
  </si>
  <si>
    <r>
      <t>P</t>
    </r>
    <r>
      <rPr>
        <b/>
        <vertAlign val="subscript"/>
        <sz val="11"/>
        <color theme="0"/>
        <rFont val="Calibri"/>
        <family val="2"/>
        <scheme val="minor"/>
      </rPr>
      <t xml:space="preserve">standby-active_low_cable </t>
    </r>
    <r>
      <rPr>
        <b/>
        <sz val="11"/>
        <color theme="0"/>
        <rFont val="Calibri"/>
        <family val="2"/>
        <scheme val="minor"/>
      </rPr>
      <t>(Watts)</t>
    </r>
  </si>
  <si>
    <r>
      <t>P</t>
    </r>
    <r>
      <rPr>
        <b/>
        <vertAlign val="subscript"/>
        <sz val="11"/>
        <color theme="0"/>
        <rFont val="Calibri"/>
        <family val="2"/>
        <scheme val="minor"/>
      </rPr>
      <t xml:space="preserve">standby-active_low_ethernet </t>
    </r>
    <r>
      <rPr>
        <b/>
        <sz val="11"/>
        <color theme="0"/>
        <rFont val="Calibri"/>
        <family val="2"/>
        <scheme val="minor"/>
      </rPr>
      <t>(Watts)</t>
    </r>
  </si>
  <si>
    <r>
      <t>P</t>
    </r>
    <r>
      <rPr>
        <b/>
        <vertAlign val="subscript"/>
        <sz val="11"/>
        <color theme="0"/>
        <rFont val="Calibri"/>
        <family val="2"/>
        <scheme val="minor"/>
      </rPr>
      <t xml:space="preserve">standby-active_low_wireless </t>
    </r>
    <r>
      <rPr>
        <b/>
        <sz val="11"/>
        <color theme="0"/>
        <rFont val="Calibri"/>
        <family val="2"/>
        <scheme val="minor"/>
      </rPr>
      <t>(Watts)</t>
    </r>
  </si>
  <si>
    <t>Television On Mode Power, Standby Mode Power, and On Mode Luminance Measurements</t>
  </si>
  <si>
    <t xml:space="preserve"> = No Data Available</t>
  </si>
  <si>
    <t>55" LED Backlit</t>
  </si>
  <si>
    <t xml:space="preserve">TV 6 </t>
  </si>
  <si>
    <t>63" Plasma</t>
  </si>
  <si>
    <t>42" Plasma</t>
  </si>
  <si>
    <t>40" LED Backlit</t>
  </si>
  <si>
    <t>23" LED Edgelit</t>
  </si>
  <si>
    <t>19" LED Edgelit</t>
  </si>
  <si>
    <t>47" LED Edgelit</t>
  </si>
  <si>
    <t>42" LED Backlit</t>
  </si>
  <si>
    <t>23" LED Backlit</t>
  </si>
  <si>
    <t>60" LED Edgelit</t>
  </si>
  <si>
    <t>22" CCFL</t>
  </si>
  <si>
    <t>46" CCFL</t>
  </si>
  <si>
    <t>15" CCFL</t>
  </si>
  <si>
    <t>The Television Power Data includes test results for power consumption testing while TVs are in various different modes including the effects of volume, ABC, and internet connectivity. DOE conducted this testing according to the ENERGY STAR version 5.1 test method, but adjusted specific aspects on the TV to determine the energy consumption associated with that particular feature including volume, ABC, and internet connectivity.</t>
  </si>
</sst>
</file>

<file path=xl/styles.xml><?xml version="1.0" encoding="utf-8"?>
<styleSheet xmlns="http://schemas.openxmlformats.org/spreadsheetml/2006/main">
  <fonts count="7">
    <font>
      <sz val="11"/>
      <color theme="1"/>
      <name val="Calibri"/>
      <family val="2"/>
      <scheme val="minor"/>
    </font>
    <font>
      <sz val="11"/>
      <color theme="1"/>
      <name val="Calibri"/>
      <family val="2"/>
      <scheme val="minor"/>
    </font>
    <font>
      <b/>
      <sz val="11"/>
      <color theme="0"/>
      <name val="Calibri"/>
      <family val="2"/>
      <scheme val="minor"/>
    </font>
    <font>
      <b/>
      <vertAlign val="subscript"/>
      <sz val="11"/>
      <color theme="0"/>
      <name val="Calibri"/>
      <family val="2"/>
      <scheme val="minor"/>
    </font>
    <font>
      <sz val="11"/>
      <name val="Calibri"/>
      <family val="2"/>
      <scheme val="minor"/>
    </font>
    <font>
      <b/>
      <vertAlign val="superscript"/>
      <sz val="11"/>
      <color theme="0"/>
      <name val="Calibri"/>
      <family val="2"/>
      <scheme val="minor"/>
    </font>
    <font>
      <u/>
      <sz val="16"/>
      <color theme="1"/>
      <name val="Calibri"/>
      <family val="2"/>
      <scheme val="minor"/>
    </font>
  </fonts>
  <fills count="8">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8" tint="0.79998168889431442"/>
        <bgColor indexed="65"/>
      </patternFill>
    </fill>
    <fill>
      <patternFill patternType="solid">
        <fgColor theme="4"/>
        <bgColor indexed="64"/>
      </patternFill>
    </fill>
    <fill>
      <patternFill patternType="solid">
        <fgColor theme="0" tint="-4.9989318521683403E-2"/>
        <bgColor indexed="64"/>
      </patternFill>
    </fill>
    <fill>
      <patternFill patternType="solid">
        <fgColor theme="4" tint="0.399975585192419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s>
  <cellStyleXfs count="5">
    <xf numFmtId="0" fontId="0" fillId="0" borderId="0"/>
    <xf numFmtId="9"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cellStyleXfs>
  <cellXfs count="73">
    <xf numFmtId="0" fontId="0" fillId="0" borderId="0" xfId="0"/>
    <xf numFmtId="2" fontId="1" fillId="0" borderId="1" xfId="3" applyNumberFormat="1" applyFont="1" applyFill="1" applyBorder="1" applyAlignment="1">
      <alignment horizontal="center"/>
    </xf>
    <xf numFmtId="2" fontId="1" fillId="6" borderId="1" xfId="3" applyNumberFormat="1" applyFont="1" applyFill="1" applyBorder="1" applyAlignment="1">
      <alignment horizontal="center"/>
    </xf>
    <xf numFmtId="2" fontId="4" fillId="0" borderId="1" xfId="3" applyNumberFormat="1" applyFont="1" applyFill="1" applyBorder="1" applyAlignment="1">
      <alignment horizontal="center"/>
    </xf>
    <xf numFmtId="2" fontId="0" fillId="6" borderId="1" xfId="0" applyNumberFormat="1" applyFill="1" applyBorder="1" applyAlignment="1">
      <alignment horizontal="center"/>
    </xf>
    <xf numFmtId="2" fontId="1" fillId="6" borderId="1" xfId="2" applyNumberFormat="1" applyFill="1" applyBorder="1" applyAlignment="1">
      <alignment horizontal="center"/>
    </xf>
    <xf numFmtId="2" fontId="1" fillId="0" borderId="1" xfId="2" applyNumberFormat="1" applyFill="1" applyBorder="1" applyAlignment="1">
      <alignment horizontal="center"/>
    </xf>
    <xf numFmtId="2" fontId="0" fillId="6" borderId="1" xfId="3" applyNumberFormat="1" applyFont="1" applyFill="1" applyBorder="1" applyAlignment="1">
      <alignment horizontal="center"/>
    </xf>
    <xf numFmtId="2" fontId="0" fillId="0" borderId="1" xfId="3" applyNumberFormat="1" applyFont="1" applyFill="1" applyBorder="1" applyAlignment="1">
      <alignment horizontal="center"/>
    </xf>
    <xf numFmtId="2" fontId="0" fillId="6" borderId="1" xfId="2" applyNumberFormat="1" applyFont="1" applyFill="1" applyBorder="1" applyAlignment="1">
      <alignment horizontal="center"/>
    </xf>
    <xf numFmtId="2" fontId="0" fillId="0" borderId="1" xfId="2" applyNumberFormat="1" applyFont="1" applyFill="1" applyBorder="1" applyAlignment="1">
      <alignment horizontal="center"/>
    </xf>
    <xf numFmtId="2" fontId="0" fillId="0" borderId="1" xfId="3" quotePrefix="1" applyNumberFormat="1" applyFont="1" applyFill="1" applyBorder="1" applyAlignment="1">
      <alignment horizontal="center"/>
    </xf>
    <xf numFmtId="2" fontId="0" fillId="6" borderId="1" xfId="3" quotePrefix="1" applyNumberFormat="1" applyFont="1" applyFill="1" applyBorder="1" applyAlignment="1">
      <alignment horizontal="center"/>
    </xf>
    <xf numFmtId="2" fontId="0" fillId="0" borderId="1" xfId="0" applyNumberFormat="1" applyFill="1" applyBorder="1" applyAlignment="1">
      <alignment horizontal="center"/>
    </xf>
    <xf numFmtId="2" fontId="1" fillId="0" borderId="1" xfId="1" applyNumberFormat="1" applyFont="1" applyFill="1" applyBorder="1" applyAlignment="1">
      <alignment horizontal="center"/>
    </xf>
    <xf numFmtId="2" fontId="1" fillId="6" borderId="1" xfId="1" applyNumberFormat="1" applyFont="1" applyFill="1" applyBorder="1" applyAlignment="1">
      <alignment horizontal="center"/>
    </xf>
    <xf numFmtId="2" fontId="1" fillId="6" borderId="1" xfId="3" applyNumberFormat="1" applyFont="1" applyFill="1" applyBorder="1" applyAlignment="1">
      <alignment horizontal="center" vertical="center"/>
    </xf>
    <xf numFmtId="2" fontId="0" fillId="0" borderId="1" xfId="0" applyNumberFormat="1" applyFill="1" applyBorder="1" applyAlignment="1">
      <alignment horizontal="center" vertical="center"/>
    </xf>
    <xf numFmtId="2" fontId="1" fillId="0" borderId="1" xfId="3" applyNumberFormat="1" applyFont="1" applyFill="1" applyBorder="1" applyAlignment="1">
      <alignment horizontal="center" vertical="center"/>
    </xf>
    <xf numFmtId="2" fontId="0" fillId="6" borderId="3" xfId="0" applyNumberFormat="1" applyFill="1" applyBorder="1" applyAlignment="1">
      <alignment horizontal="center"/>
    </xf>
    <xf numFmtId="2" fontId="0" fillId="6" borderId="1" xfId="0" applyNumberFormat="1" applyFill="1" applyBorder="1" applyAlignment="1">
      <alignment horizontal="center" vertical="center"/>
    </xf>
    <xf numFmtId="2" fontId="0" fillId="6" borderId="1" xfId="3" applyNumberFormat="1" applyFont="1" applyFill="1" applyBorder="1" applyAlignment="1">
      <alignment horizontal="center" vertical="center"/>
    </xf>
    <xf numFmtId="2" fontId="0" fillId="0" borderId="1" xfId="3" applyNumberFormat="1" applyFont="1" applyFill="1" applyBorder="1" applyAlignment="1">
      <alignment horizontal="center" vertical="center"/>
    </xf>
    <xf numFmtId="0" fontId="0" fillId="0" borderId="0" xfId="0" applyFill="1" applyAlignment="1">
      <alignment horizontal="center"/>
    </xf>
    <xf numFmtId="0" fontId="0" fillId="0" borderId="0" xfId="0" applyAlignment="1">
      <alignment horizontal="center"/>
    </xf>
    <xf numFmtId="2" fontId="1" fillId="6" borderId="5" xfId="2" applyNumberFormat="1" applyFill="1" applyBorder="1" applyAlignment="1">
      <alignment horizontal="center"/>
    </xf>
    <xf numFmtId="2" fontId="0" fillId="6" borderId="5" xfId="2" applyNumberFormat="1" applyFont="1" applyFill="1" applyBorder="1" applyAlignment="1">
      <alignment horizontal="center"/>
    </xf>
    <xf numFmtId="2" fontId="0" fillId="6" borderId="5" xfId="3" quotePrefix="1" applyNumberFormat="1" applyFont="1" applyFill="1" applyBorder="1" applyAlignment="1">
      <alignment horizontal="center"/>
    </xf>
    <xf numFmtId="2" fontId="0" fillId="6" borderId="5" xfId="3" applyNumberFormat="1" applyFont="1" applyFill="1" applyBorder="1" applyAlignment="1">
      <alignment horizontal="center"/>
    </xf>
    <xf numFmtId="2" fontId="1" fillId="6" borderId="5" xfId="3" applyNumberFormat="1" applyFont="1" applyFill="1" applyBorder="1" applyAlignment="1">
      <alignment horizontal="center"/>
    </xf>
    <xf numFmtId="2" fontId="1" fillId="6" borderId="5" xfId="1" applyNumberFormat="1" applyFont="1" applyFill="1" applyBorder="1" applyAlignment="1">
      <alignment horizontal="center"/>
    </xf>
    <xf numFmtId="2" fontId="0" fillId="6" borderId="5" xfId="0" applyNumberFormat="1" applyFill="1" applyBorder="1" applyAlignment="1">
      <alignment horizontal="center"/>
    </xf>
    <xf numFmtId="2" fontId="0" fillId="0" borderId="0" xfId="0" applyNumberFormat="1" applyFill="1" applyBorder="1" applyAlignment="1">
      <alignment horizontal="center" vertical="center"/>
    </xf>
    <xf numFmtId="2" fontId="0" fillId="0" borderId="6" xfId="2" applyNumberFormat="1" applyFont="1" applyFill="1" applyBorder="1" applyAlignment="1">
      <alignment horizontal="center"/>
    </xf>
    <xf numFmtId="2" fontId="0" fillId="6" borderId="6" xfId="0" applyNumberFormat="1" applyFill="1" applyBorder="1" applyAlignment="1">
      <alignment horizontal="center" vertical="center"/>
    </xf>
    <xf numFmtId="2" fontId="0" fillId="0" borderId="6" xfId="0" applyNumberFormat="1" applyFill="1" applyBorder="1" applyAlignment="1">
      <alignment horizontal="center" vertical="center"/>
    </xf>
    <xf numFmtId="2" fontId="0" fillId="6" borderId="6" xfId="2" applyNumberFormat="1" applyFont="1" applyFill="1" applyBorder="1" applyAlignment="1">
      <alignment horizontal="center"/>
    </xf>
    <xf numFmtId="2" fontId="0" fillId="6" borderId="7" xfId="2" applyNumberFormat="1" applyFont="1" applyFill="1" applyBorder="1" applyAlignment="1">
      <alignment horizontal="center"/>
    </xf>
    <xf numFmtId="2" fontId="1" fillId="0" borderId="8" xfId="3" applyNumberFormat="1" applyFont="1" applyFill="1" applyBorder="1" applyAlignment="1">
      <alignment horizontal="center"/>
    </xf>
    <xf numFmtId="2" fontId="1" fillId="0" borderId="8" xfId="2" applyNumberFormat="1" applyFill="1" applyBorder="1" applyAlignment="1">
      <alignment horizontal="center"/>
    </xf>
    <xf numFmtId="2" fontId="0" fillId="0" borderId="8" xfId="3" quotePrefix="1" applyNumberFormat="1" applyFont="1" applyFill="1" applyBorder="1" applyAlignment="1">
      <alignment horizontal="center"/>
    </xf>
    <xf numFmtId="2" fontId="0" fillId="0" borderId="8" xfId="3" applyNumberFormat="1" applyFont="1" applyFill="1" applyBorder="1" applyAlignment="1">
      <alignment horizontal="center"/>
    </xf>
    <xf numFmtId="2" fontId="1" fillId="0" borderId="8" xfId="1" applyNumberFormat="1" applyFont="1" applyFill="1" applyBorder="1" applyAlignment="1">
      <alignment horizontal="center"/>
    </xf>
    <xf numFmtId="2" fontId="0" fillId="0" borderId="8" xfId="0" applyNumberFormat="1" applyFill="1" applyBorder="1" applyAlignment="1">
      <alignment horizontal="center"/>
    </xf>
    <xf numFmtId="2" fontId="0" fillId="0" borderId="9" xfId="2" applyNumberFormat="1" applyFont="1" applyFill="1" applyBorder="1" applyAlignment="1">
      <alignment horizontal="center"/>
    </xf>
    <xf numFmtId="0" fontId="2" fillId="5" borderId="10" xfId="0" applyFont="1" applyFill="1" applyBorder="1" applyAlignment="1">
      <alignment horizontal="center"/>
    </xf>
    <xf numFmtId="0" fontId="2" fillId="5" borderId="10" xfId="3" applyFont="1" applyFill="1" applyBorder="1" applyAlignment="1">
      <alignment horizontal="center" vertical="center"/>
    </xf>
    <xf numFmtId="0" fontId="2" fillId="7" borderId="10" xfId="3" applyFont="1" applyFill="1" applyBorder="1" applyAlignment="1">
      <alignment horizontal="center" vertical="center"/>
    </xf>
    <xf numFmtId="0" fontId="2" fillId="5" borderId="11" xfId="3" applyFont="1" applyFill="1" applyBorder="1" applyAlignment="1">
      <alignment horizontal="center" vertical="center"/>
    </xf>
    <xf numFmtId="0" fontId="0" fillId="7" borderId="12" xfId="0" applyFill="1" applyBorder="1"/>
    <xf numFmtId="0" fontId="0" fillId="0" borderId="13" xfId="0" quotePrefix="1" applyFill="1" applyBorder="1" applyAlignment="1">
      <alignment horizontal="left"/>
    </xf>
    <xf numFmtId="0" fontId="0" fillId="5" borderId="14" xfId="0" applyFill="1" applyBorder="1"/>
    <xf numFmtId="0" fontId="0" fillId="0" borderId="15" xfId="0" quotePrefix="1" applyFill="1" applyBorder="1" applyAlignment="1">
      <alignment horizontal="left"/>
    </xf>
    <xf numFmtId="0" fontId="0" fillId="0" borderId="14" xfId="0" applyBorder="1" applyAlignment="1">
      <alignment horizontal="center" vertical="center"/>
    </xf>
    <xf numFmtId="0" fontId="0" fillId="0" borderId="15" xfId="0" quotePrefix="1" applyBorder="1" applyAlignment="1">
      <alignment horizontal="left"/>
    </xf>
    <xf numFmtId="0" fontId="0" fillId="0" borderId="16" xfId="0" quotePrefix="1" applyBorder="1" applyAlignment="1">
      <alignment horizontal="center" vertical="center"/>
    </xf>
    <xf numFmtId="0" fontId="2" fillId="5" borderId="18" xfId="0" applyFont="1" applyFill="1" applyBorder="1" applyAlignment="1">
      <alignment horizontal="center"/>
    </xf>
    <xf numFmtId="2" fontId="1" fillId="0" borderId="4" xfId="3" applyNumberFormat="1" applyFont="1" applyFill="1" applyBorder="1" applyAlignment="1">
      <alignment horizontal="center"/>
    </xf>
    <xf numFmtId="2" fontId="1" fillId="6" borderId="2" xfId="3" applyNumberFormat="1" applyFont="1" applyFill="1" applyBorder="1" applyAlignment="1">
      <alignment horizontal="center"/>
    </xf>
    <xf numFmtId="2" fontId="1" fillId="0" borderId="2" xfId="3" applyNumberFormat="1" applyFont="1" applyFill="1" applyBorder="1" applyAlignment="1">
      <alignment horizontal="center"/>
    </xf>
    <xf numFmtId="2" fontId="4" fillId="6" borderId="2" xfId="3" applyNumberFormat="1" applyFont="1" applyFill="1" applyBorder="1" applyAlignment="1">
      <alignment horizontal="center"/>
    </xf>
    <xf numFmtId="2" fontId="4" fillId="0" borderId="2" xfId="3" applyNumberFormat="1" applyFont="1" applyFill="1" applyBorder="1" applyAlignment="1">
      <alignment horizontal="center"/>
    </xf>
    <xf numFmtId="2" fontId="0" fillId="6" borderId="2" xfId="0" applyNumberFormat="1" applyFill="1" applyBorder="1" applyAlignment="1">
      <alignment horizontal="center"/>
    </xf>
    <xf numFmtId="2" fontId="1" fillId="6" borderId="19" xfId="2" applyNumberFormat="1" applyFill="1" applyBorder="1" applyAlignment="1">
      <alignment horizontal="center"/>
    </xf>
    <xf numFmtId="0" fontId="2" fillId="5" borderId="20" xfId="4" applyFont="1" applyFill="1" applyBorder="1" applyAlignment="1">
      <alignment horizontal="center"/>
    </xf>
    <xf numFmtId="0" fontId="2" fillId="5" borderId="21" xfId="4" applyFont="1" applyFill="1" applyBorder="1" applyAlignment="1">
      <alignment horizontal="center"/>
    </xf>
    <xf numFmtId="0" fontId="2" fillId="5" borderId="22" xfId="4" applyFont="1" applyFill="1" applyBorder="1" applyAlignment="1">
      <alignment horizontal="center"/>
    </xf>
    <xf numFmtId="0" fontId="0" fillId="0" borderId="17" xfId="0" applyFill="1" applyBorder="1" applyAlignment="1">
      <alignment horizontal="left"/>
    </xf>
    <xf numFmtId="0" fontId="2" fillId="5" borderId="25" xfId="4" applyFont="1" applyFill="1" applyBorder="1" applyAlignment="1">
      <alignment horizontal="center"/>
    </xf>
    <xf numFmtId="0" fontId="6" fillId="0" borderId="0" xfId="0" applyFont="1" applyAlignment="1">
      <alignment horizontal="left"/>
    </xf>
    <xf numFmtId="0" fontId="2" fillId="5" borderId="23" xfId="3" applyFont="1" applyFill="1" applyBorder="1" applyAlignment="1">
      <alignment horizontal="center"/>
    </xf>
    <xf numFmtId="0" fontId="2" fillId="5" borderId="24" xfId="3" applyFont="1" applyFill="1" applyBorder="1" applyAlignment="1">
      <alignment horizontal="center"/>
    </xf>
    <xf numFmtId="0" fontId="0" fillId="0" borderId="1" xfId="0" applyBorder="1" applyAlignment="1">
      <alignment horizontal="left" vertical="top" wrapText="1"/>
    </xf>
  </cellXfs>
  <cellStyles count="5">
    <cellStyle name="20% - Accent1" xfId="2" builtinId="30"/>
    <cellStyle name="20% - Accent5" xfId="4" builtinId="46"/>
    <cellStyle name="40% - Accent1" xfId="3" builtinId="31"/>
    <cellStyle name="Normal" xfId="0" builtinId="0"/>
    <cellStyle name="Percent" xfId="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2:P37"/>
  <sheetViews>
    <sheetView showGridLines="0" tabSelected="1" topLeftCell="A13" zoomScale="70" zoomScaleNormal="70" workbookViewId="0">
      <selection activeCell="B33" sqref="B33:F37"/>
    </sheetView>
  </sheetViews>
  <sheetFormatPr defaultRowHeight="15"/>
  <cols>
    <col min="2" max="2" width="36.42578125" bestFit="1" customWidth="1"/>
    <col min="3" max="3" width="18.5703125" style="24" customWidth="1"/>
    <col min="4" max="7" width="18.5703125" customWidth="1"/>
    <col min="8" max="8" width="18.5703125" bestFit="1" customWidth="1"/>
    <col min="9" max="12" width="18.5703125" customWidth="1"/>
    <col min="13" max="13" width="13.5703125" bestFit="1" customWidth="1"/>
    <col min="14" max="16" width="18.5703125" customWidth="1"/>
    <col min="17" max="19" width="9" bestFit="1" customWidth="1"/>
  </cols>
  <sheetData>
    <row r="2" spans="2:16" ht="21">
      <c r="B2" s="69" t="s">
        <v>39</v>
      </c>
      <c r="C2" s="69"/>
      <c r="D2" s="69"/>
      <c r="E2" s="69"/>
      <c r="F2" s="69"/>
      <c r="G2" s="69"/>
      <c r="H2" s="69"/>
      <c r="I2" s="69"/>
      <c r="J2" s="69"/>
      <c r="K2" s="69"/>
    </row>
    <row r="3" spans="2:16" ht="15.75" thickBot="1"/>
    <row r="4" spans="2:16" ht="15.75" thickBot="1">
      <c r="B4" s="70"/>
      <c r="C4" s="64" t="s">
        <v>0</v>
      </c>
      <c r="D4" s="65" t="s">
        <v>1</v>
      </c>
      <c r="E4" s="65" t="s">
        <v>2</v>
      </c>
      <c r="F4" s="65" t="s">
        <v>3</v>
      </c>
      <c r="G4" s="65" t="s">
        <v>4</v>
      </c>
      <c r="H4" s="65" t="s">
        <v>42</v>
      </c>
      <c r="I4" s="65" t="s">
        <v>5</v>
      </c>
      <c r="J4" s="65" t="s">
        <v>6</v>
      </c>
      <c r="K4" s="65" t="s">
        <v>7</v>
      </c>
      <c r="L4" s="65" t="s">
        <v>8</v>
      </c>
      <c r="M4" s="65" t="s">
        <v>9</v>
      </c>
      <c r="N4" s="65" t="s">
        <v>10</v>
      </c>
      <c r="O4" s="65" t="s">
        <v>11</v>
      </c>
      <c r="P4" s="66" t="s">
        <v>12</v>
      </c>
    </row>
    <row r="5" spans="2:16" ht="15.75" thickBot="1">
      <c r="B5" s="71"/>
      <c r="C5" s="68" t="s">
        <v>45</v>
      </c>
      <c r="D5" s="65" t="s">
        <v>54</v>
      </c>
      <c r="E5" s="65" t="s">
        <v>46</v>
      </c>
      <c r="F5" s="65" t="s">
        <v>52</v>
      </c>
      <c r="G5" s="65" t="s">
        <v>47</v>
      </c>
      <c r="H5" s="65" t="s">
        <v>41</v>
      </c>
      <c r="I5" s="65" t="s">
        <v>48</v>
      </c>
      <c r="J5" s="65" t="s">
        <v>53</v>
      </c>
      <c r="K5" s="65" t="s">
        <v>49</v>
      </c>
      <c r="L5" s="65" t="s">
        <v>52</v>
      </c>
      <c r="M5" s="65" t="s">
        <v>43</v>
      </c>
      <c r="N5" s="65" t="s">
        <v>44</v>
      </c>
      <c r="O5" s="65" t="s">
        <v>50</v>
      </c>
      <c r="P5" s="66" t="s">
        <v>51</v>
      </c>
    </row>
    <row r="6" spans="2:16" ht="18">
      <c r="B6" s="56" t="s">
        <v>20</v>
      </c>
      <c r="C6" s="57">
        <v>112.774</v>
      </c>
      <c r="D6" s="58">
        <v>16.355</v>
      </c>
      <c r="E6" s="59">
        <v>30.268000000000001</v>
      </c>
      <c r="F6" s="60">
        <v>32.432000000000002</v>
      </c>
      <c r="G6" s="61">
        <v>17.876999999999999</v>
      </c>
      <c r="H6" s="62">
        <v>126.53</v>
      </c>
      <c r="I6" s="59">
        <v>116.76600000000001</v>
      </c>
      <c r="J6" s="58">
        <v>125.3</v>
      </c>
      <c r="K6" s="59">
        <v>100.6</v>
      </c>
      <c r="L6" s="58">
        <v>42.624000000000002</v>
      </c>
      <c r="M6" s="59">
        <v>245.86420000000001</v>
      </c>
      <c r="N6" s="58">
        <v>171.3081</v>
      </c>
      <c r="O6" s="59">
        <v>26.920100000000001</v>
      </c>
      <c r="P6" s="63">
        <v>112.9186</v>
      </c>
    </row>
    <row r="7" spans="2:16" ht="18">
      <c r="B7" s="45" t="s">
        <v>21</v>
      </c>
      <c r="C7" s="39">
        <v>112.83199999999999</v>
      </c>
      <c r="D7" s="7" t="s">
        <v>13</v>
      </c>
      <c r="E7" s="8" t="s">
        <v>13</v>
      </c>
      <c r="F7" s="7" t="s">
        <v>13</v>
      </c>
      <c r="G7" s="8" t="s">
        <v>13</v>
      </c>
      <c r="H7" s="9">
        <v>151.18299999999999</v>
      </c>
      <c r="I7" s="1">
        <v>126.102</v>
      </c>
      <c r="J7" s="9">
        <v>123.81</v>
      </c>
      <c r="K7" s="10">
        <v>100.63939999999999</v>
      </c>
      <c r="L7" s="7" t="s">
        <v>13</v>
      </c>
      <c r="M7" s="10">
        <v>246.58930000000001</v>
      </c>
      <c r="N7" s="7" t="s">
        <v>13</v>
      </c>
      <c r="O7" s="10">
        <v>26.693999999999999</v>
      </c>
      <c r="P7" s="26">
        <v>112.9592</v>
      </c>
    </row>
    <row r="8" spans="2:16" ht="18">
      <c r="B8" s="45" t="s">
        <v>22</v>
      </c>
      <c r="C8" s="39">
        <v>112.819</v>
      </c>
      <c r="D8" s="7" t="s">
        <v>13</v>
      </c>
      <c r="E8" s="8" t="s">
        <v>13</v>
      </c>
      <c r="F8" s="7" t="s">
        <v>13</v>
      </c>
      <c r="G8" s="8" t="s">
        <v>13</v>
      </c>
      <c r="H8" s="9">
        <v>151.17699999999999</v>
      </c>
      <c r="I8" s="1">
        <v>126.13200000000001</v>
      </c>
      <c r="J8" s="9">
        <v>124.407</v>
      </c>
      <c r="K8" s="10">
        <v>100.7131</v>
      </c>
      <c r="L8" s="7" t="s">
        <v>13</v>
      </c>
      <c r="M8" s="10">
        <v>246.524</v>
      </c>
      <c r="N8" s="7" t="s">
        <v>13</v>
      </c>
      <c r="O8" s="10">
        <v>26.713999999999999</v>
      </c>
      <c r="P8" s="26">
        <v>105.69970000000001</v>
      </c>
    </row>
    <row r="9" spans="2:16" ht="18">
      <c r="B9" s="45" t="s">
        <v>23</v>
      </c>
      <c r="C9" s="39">
        <v>112.9038</v>
      </c>
      <c r="D9" s="7" t="s">
        <v>13</v>
      </c>
      <c r="E9" s="8" t="s">
        <v>13</v>
      </c>
      <c r="F9" s="7" t="s">
        <v>13</v>
      </c>
      <c r="G9" s="8" t="s">
        <v>13</v>
      </c>
      <c r="H9" s="9">
        <v>151.31200000000001</v>
      </c>
      <c r="I9" s="1">
        <v>112.848</v>
      </c>
      <c r="J9" s="9">
        <v>125.82899999999999</v>
      </c>
      <c r="K9" s="10">
        <v>100.902</v>
      </c>
      <c r="L9" s="7" t="s">
        <v>13</v>
      </c>
      <c r="M9" s="10">
        <v>246.3083</v>
      </c>
      <c r="N9" s="7" t="s">
        <v>13</v>
      </c>
      <c r="O9" s="10">
        <v>26.795999999999999</v>
      </c>
      <c r="P9" s="26">
        <v>91.320999999999998</v>
      </c>
    </row>
    <row r="10" spans="2:16" ht="18">
      <c r="B10" s="45" t="s">
        <v>24</v>
      </c>
      <c r="C10" s="39">
        <v>112.988</v>
      </c>
      <c r="D10" s="7" t="s">
        <v>13</v>
      </c>
      <c r="E10" s="8" t="s">
        <v>13</v>
      </c>
      <c r="F10" s="7" t="s">
        <v>13</v>
      </c>
      <c r="G10" s="8" t="s">
        <v>13</v>
      </c>
      <c r="H10" s="9">
        <v>121.22199999999999</v>
      </c>
      <c r="I10" s="1">
        <v>74.093999999999994</v>
      </c>
      <c r="J10" s="9">
        <v>70.27</v>
      </c>
      <c r="K10" s="10">
        <v>55.869199999999999</v>
      </c>
      <c r="L10" s="7" t="s">
        <v>13</v>
      </c>
      <c r="M10" s="10">
        <v>245.58949999999999</v>
      </c>
      <c r="N10" s="7" t="s">
        <v>13</v>
      </c>
      <c r="O10" s="10">
        <v>19.305</v>
      </c>
      <c r="P10" s="26">
        <v>61.391199999999998</v>
      </c>
    </row>
    <row r="11" spans="2:16" ht="18">
      <c r="B11" s="45" t="s">
        <v>25</v>
      </c>
      <c r="C11" s="39">
        <v>58.569000000000003</v>
      </c>
      <c r="D11" s="7" t="s">
        <v>13</v>
      </c>
      <c r="E11" s="8" t="s">
        <v>13</v>
      </c>
      <c r="F11" s="7" t="s">
        <v>13</v>
      </c>
      <c r="G11" s="8" t="s">
        <v>13</v>
      </c>
      <c r="H11" s="9">
        <v>70.944000000000003</v>
      </c>
      <c r="I11" s="1">
        <v>71.262</v>
      </c>
      <c r="J11" s="9">
        <v>64.891999999999996</v>
      </c>
      <c r="K11" s="10">
        <v>45.869399999999999</v>
      </c>
      <c r="L11" s="7" t="s">
        <v>13</v>
      </c>
      <c r="M11" s="10">
        <v>162.7483</v>
      </c>
      <c r="N11" s="7" t="s">
        <v>13</v>
      </c>
      <c r="O11" s="10">
        <v>19.277000000000001</v>
      </c>
      <c r="P11" s="26">
        <v>60.494700000000002</v>
      </c>
    </row>
    <row r="12" spans="2:16" ht="18">
      <c r="B12" s="45" t="s">
        <v>26</v>
      </c>
      <c r="C12" s="40" t="s">
        <v>14</v>
      </c>
      <c r="D12" s="2">
        <v>14.577999999999999</v>
      </c>
      <c r="E12" s="8" t="s">
        <v>13</v>
      </c>
      <c r="F12" s="7">
        <v>32.238</v>
      </c>
      <c r="G12" s="11" t="s">
        <v>14</v>
      </c>
      <c r="H12" s="4">
        <v>127.024</v>
      </c>
      <c r="I12" s="11" t="s">
        <v>14</v>
      </c>
      <c r="J12" s="2">
        <v>124.18899999999999</v>
      </c>
      <c r="K12" s="1">
        <v>100.51600000000001</v>
      </c>
      <c r="L12" s="12" t="s">
        <v>14</v>
      </c>
      <c r="M12" s="11" t="s">
        <v>14</v>
      </c>
      <c r="N12" s="12" t="s">
        <v>14</v>
      </c>
      <c r="O12" s="8" t="s">
        <v>13</v>
      </c>
      <c r="P12" s="27" t="s">
        <v>14</v>
      </c>
    </row>
    <row r="13" spans="2:16" ht="18">
      <c r="B13" s="45" t="s">
        <v>27</v>
      </c>
      <c r="C13" s="38">
        <v>112.69</v>
      </c>
      <c r="D13" s="2">
        <v>16.068000000000001</v>
      </c>
      <c r="E13" s="8" t="s">
        <v>13</v>
      </c>
      <c r="F13" s="2">
        <v>32.939</v>
      </c>
      <c r="G13" s="1">
        <v>18.260999999999999</v>
      </c>
      <c r="H13" s="4">
        <v>127.751</v>
      </c>
      <c r="I13" s="1">
        <v>117.379</v>
      </c>
      <c r="J13" s="2">
        <v>122.592</v>
      </c>
      <c r="K13" s="1">
        <v>100.74</v>
      </c>
      <c r="L13" s="2">
        <v>43.212000000000003</v>
      </c>
      <c r="M13" s="3">
        <v>245.87799999999999</v>
      </c>
      <c r="N13" s="7">
        <v>172.185</v>
      </c>
      <c r="O13" s="8" t="s">
        <v>13</v>
      </c>
      <c r="P13" s="27" t="s">
        <v>14</v>
      </c>
    </row>
    <row r="14" spans="2:16" ht="18">
      <c r="B14" s="45" t="s">
        <v>28</v>
      </c>
      <c r="C14" s="38">
        <v>113.28100000000001</v>
      </c>
      <c r="D14" s="7" t="s">
        <v>13</v>
      </c>
      <c r="E14" s="8" t="s">
        <v>13</v>
      </c>
      <c r="F14" s="7" t="s">
        <v>13</v>
      </c>
      <c r="G14" s="8" t="s">
        <v>13</v>
      </c>
      <c r="H14" s="4">
        <v>128.178</v>
      </c>
      <c r="I14" s="1">
        <v>118.495</v>
      </c>
      <c r="J14" s="7" t="s">
        <v>13</v>
      </c>
      <c r="K14" s="1" t="s">
        <v>13</v>
      </c>
      <c r="L14" s="7" t="s">
        <v>13</v>
      </c>
      <c r="M14" s="1">
        <v>245.803</v>
      </c>
      <c r="N14" s="7" t="s">
        <v>13</v>
      </c>
      <c r="O14" s="8" t="s">
        <v>13</v>
      </c>
      <c r="P14" s="27" t="s">
        <v>14</v>
      </c>
    </row>
    <row r="15" spans="2:16" ht="18">
      <c r="B15" s="45" t="s">
        <v>29</v>
      </c>
      <c r="C15" s="41" t="s">
        <v>13</v>
      </c>
      <c r="D15" s="7" t="s">
        <v>13</v>
      </c>
      <c r="E15" s="8" t="s">
        <v>13</v>
      </c>
      <c r="F15" s="7" t="s">
        <v>13</v>
      </c>
      <c r="G15" s="8" t="s">
        <v>13</v>
      </c>
      <c r="H15" s="4" t="s">
        <v>13</v>
      </c>
      <c r="I15" s="1">
        <v>118.274</v>
      </c>
      <c r="J15" s="7" t="s">
        <v>13</v>
      </c>
      <c r="K15" s="8" t="s">
        <v>13</v>
      </c>
      <c r="L15" s="7" t="s">
        <v>13</v>
      </c>
      <c r="M15" s="8" t="s">
        <v>13</v>
      </c>
      <c r="N15" s="7" t="s">
        <v>13</v>
      </c>
      <c r="O15" s="8" t="s">
        <v>13</v>
      </c>
      <c r="P15" s="28" t="s">
        <v>13</v>
      </c>
    </row>
    <row r="16" spans="2:16" ht="18">
      <c r="B16" s="46" t="s">
        <v>30</v>
      </c>
      <c r="C16" s="38">
        <f>AVERAGE(294.2,294.1,294.2)</f>
        <v>294.16666666666669</v>
      </c>
      <c r="D16" s="2">
        <f>AVERAGE(167,167,166.9)</f>
        <v>166.96666666666667</v>
      </c>
      <c r="E16" s="13">
        <f>AVERAGE(295.7,295.8,295.8)</f>
        <v>295.76666666666665</v>
      </c>
      <c r="F16" s="2">
        <f>AVERAGE(168,168,167.9)</f>
        <v>167.96666666666667</v>
      </c>
      <c r="G16" s="1">
        <v>176.3</v>
      </c>
      <c r="H16" s="4">
        <f>AVERAGE(351.8,351.8,351.6)</f>
        <v>351.73333333333335</v>
      </c>
      <c r="I16" s="1">
        <f>AVERAGE(296.6)</f>
        <v>296.60000000000002</v>
      </c>
      <c r="J16" s="2">
        <f>AVERAGE(229.9,229.9,230)</f>
        <v>229.93333333333331</v>
      </c>
      <c r="K16" s="1">
        <v>273.26666666666699</v>
      </c>
      <c r="L16" s="2">
        <v>301.03333333333302</v>
      </c>
      <c r="M16" s="1">
        <f>AVERAGE(42.61)</f>
        <v>42.61</v>
      </c>
      <c r="N16" s="2">
        <f>AVERAGE(68.03,68.18,68.05)</f>
        <v>68.086666666666659</v>
      </c>
      <c r="O16" s="1">
        <f>AVERAGE(194.8,194.7,194.8)</f>
        <v>194.76666666666665</v>
      </c>
      <c r="P16" s="29">
        <v>322.73333333333301</v>
      </c>
    </row>
    <row r="17" spans="2:16" ht="18">
      <c r="B17" s="46" t="s">
        <v>31</v>
      </c>
      <c r="C17" s="38">
        <f>AVERAGE(418.4,418.3,418.4)</f>
        <v>418.36666666666662</v>
      </c>
      <c r="D17" s="2">
        <f>AVERAGE(187.5,187.6,187.6)</f>
        <v>187.56666666666669</v>
      </c>
      <c r="E17" s="13">
        <f>AVERAGE(295.7,295.8,295.8)</f>
        <v>295.76666666666665</v>
      </c>
      <c r="F17" s="2">
        <f>AVERAGE(291.8,291.5,291.6)</f>
        <v>291.63333333333333</v>
      </c>
      <c r="G17" s="1">
        <f>AVERAGE(184.1,184.1,184.1)</f>
        <v>184.1</v>
      </c>
      <c r="H17" s="4">
        <f>AVERAGE(404.6,404.5,404.5)</f>
        <v>404.5333333333333</v>
      </c>
      <c r="I17" s="1">
        <f>AVERAGE(369.7)</f>
        <v>369.7</v>
      </c>
      <c r="J17" s="2">
        <f>AVERAGE(320.9,320.2,321.2)</f>
        <v>320.76666666666665</v>
      </c>
      <c r="K17" s="1">
        <v>307.39999999999998</v>
      </c>
      <c r="L17" s="2">
        <v>301.03333333333302</v>
      </c>
      <c r="M17" s="1">
        <f>AVERAGE(46.94,46.93,46.98)</f>
        <v>46.949999999999996</v>
      </c>
      <c r="N17" s="2">
        <f>AVERAGE(68.03,68.18,68.05)</f>
        <v>68.086666666666659</v>
      </c>
      <c r="O17" s="1">
        <f>AVERAGE(204.9,204.9,204.8)</f>
        <v>204.86666666666667</v>
      </c>
      <c r="P17" s="29">
        <v>464.6</v>
      </c>
    </row>
    <row r="18" spans="2:16" ht="18">
      <c r="B18" s="46" t="s">
        <v>32</v>
      </c>
      <c r="C18" s="38">
        <v>270.37400000000002</v>
      </c>
      <c r="D18" s="2">
        <v>96.075000000000003</v>
      </c>
      <c r="E18" s="13">
        <v>277.44799999999998</v>
      </c>
      <c r="F18" s="2">
        <v>146.98500000000001</v>
      </c>
      <c r="G18" s="1">
        <v>146.5</v>
      </c>
      <c r="H18" s="4">
        <v>292.23</v>
      </c>
      <c r="I18" s="13">
        <v>122.852</v>
      </c>
      <c r="J18" s="2">
        <v>156.733</v>
      </c>
      <c r="K18" s="13">
        <v>233.715</v>
      </c>
      <c r="L18" s="2">
        <v>247.99600000000001</v>
      </c>
      <c r="M18" s="1">
        <v>41.875999999999998</v>
      </c>
      <c r="N18" s="2">
        <v>54.015000000000001</v>
      </c>
      <c r="O18" s="1">
        <v>144.67777000000001</v>
      </c>
      <c r="P18" s="29">
        <v>182.16300000000001</v>
      </c>
    </row>
    <row r="19" spans="2:16" ht="18">
      <c r="B19" s="46" t="s">
        <v>33</v>
      </c>
      <c r="C19" s="38">
        <v>389.31099999999998</v>
      </c>
      <c r="D19" s="2">
        <v>146.34800000000001</v>
      </c>
      <c r="E19" s="13">
        <v>277.44799999999998</v>
      </c>
      <c r="F19" s="2">
        <v>246.20699999999999</v>
      </c>
      <c r="G19" s="1">
        <v>138.16666660000001</v>
      </c>
      <c r="H19" s="4">
        <v>468.61900000000003</v>
      </c>
      <c r="I19" s="1">
        <v>135.09899999999999</v>
      </c>
      <c r="J19" s="2">
        <v>263.5</v>
      </c>
      <c r="K19" s="13">
        <v>274.98899999999998</v>
      </c>
      <c r="L19" s="2">
        <v>247.99600000000001</v>
      </c>
      <c r="M19" s="1">
        <v>41.610999999999997</v>
      </c>
      <c r="N19" s="2">
        <v>54.015000000000001</v>
      </c>
      <c r="O19" s="1">
        <v>153.352</v>
      </c>
      <c r="P19" s="29">
        <v>374.55900000000003</v>
      </c>
    </row>
    <row r="20" spans="2:16" ht="18">
      <c r="B20" s="47" t="s">
        <v>15</v>
      </c>
      <c r="C20" s="42">
        <f>C16/C17</f>
        <v>0.70313122460361732</v>
      </c>
      <c r="D20" s="15">
        <f t="shared" ref="D20:P20" si="0">D16/D17</f>
        <v>0.89017238315265668</v>
      </c>
      <c r="E20" s="14">
        <f t="shared" si="0"/>
        <v>1</v>
      </c>
      <c r="F20" s="15">
        <f t="shared" si="0"/>
        <v>0.57595153731855075</v>
      </c>
      <c r="G20" s="14">
        <f t="shared" si="0"/>
        <v>0.95763172189027712</v>
      </c>
      <c r="H20" s="15">
        <f t="shared" si="0"/>
        <v>0.86947923533289395</v>
      </c>
      <c r="I20" s="14">
        <f t="shared" si="0"/>
        <v>0.80227211252366792</v>
      </c>
      <c r="J20" s="15">
        <f t="shared" si="0"/>
        <v>0.71682427517406211</v>
      </c>
      <c r="K20" s="14">
        <f t="shared" si="0"/>
        <v>0.88896117978746592</v>
      </c>
      <c r="L20" s="15">
        <f t="shared" si="0"/>
        <v>1</v>
      </c>
      <c r="M20" s="14">
        <f t="shared" si="0"/>
        <v>0.90756123535676259</v>
      </c>
      <c r="N20" s="15">
        <f t="shared" si="0"/>
        <v>1</v>
      </c>
      <c r="O20" s="14">
        <f t="shared" si="0"/>
        <v>0.95069964204360546</v>
      </c>
      <c r="P20" s="30">
        <f t="shared" si="0"/>
        <v>0.69464772564212873</v>
      </c>
    </row>
    <row r="21" spans="2:16" ht="18">
      <c r="B21" s="47" t="s">
        <v>16</v>
      </c>
      <c r="C21" s="42">
        <f t="shared" ref="C21:P21" si="1">C18/C19</f>
        <v>0.69449360536948623</v>
      </c>
      <c r="D21" s="15">
        <f t="shared" si="1"/>
        <v>0.65648317708475679</v>
      </c>
      <c r="E21" s="14">
        <f t="shared" si="1"/>
        <v>1</v>
      </c>
      <c r="F21" s="15">
        <f t="shared" si="1"/>
        <v>0.59699764832031588</v>
      </c>
      <c r="G21" s="14">
        <f t="shared" si="1"/>
        <v>1.0603136313921899</v>
      </c>
      <c r="H21" s="15">
        <f t="shared" si="1"/>
        <v>0.6235982749312341</v>
      </c>
      <c r="I21" s="14">
        <f t="shared" si="1"/>
        <v>0.90934795964440907</v>
      </c>
      <c r="J21" s="15">
        <f t="shared" si="1"/>
        <v>0.59481214421252371</v>
      </c>
      <c r="K21" s="14">
        <f t="shared" si="1"/>
        <v>0.84990672354166907</v>
      </c>
      <c r="L21" s="15">
        <f t="shared" si="1"/>
        <v>1</v>
      </c>
      <c r="M21" s="14">
        <f t="shared" si="1"/>
        <v>1.006368508327125</v>
      </c>
      <c r="N21" s="15">
        <f t="shared" si="1"/>
        <v>1</v>
      </c>
      <c r="O21" s="14">
        <f t="shared" si="1"/>
        <v>0.94343582085659139</v>
      </c>
      <c r="P21" s="30">
        <f t="shared" si="1"/>
        <v>0.486339935764459</v>
      </c>
    </row>
    <row r="22" spans="2:16" ht="18">
      <c r="B22" s="46" t="s">
        <v>34</v>
      </c>
      <c r="C22" s="39">
        <v>9.5600000000000004E-2</v>
      </c>
      <c r="D22" s="16">
        <v>0.61929999999999996</v>
      </c>
      <c r="E22" s="17">
        <v>0.46600000000000003</v>
      </c>
      <c r="F22" s="16">
        <v>0.1147</v>
      </c>
      <c r="G22" s="18">
        <v>0.53749999999999998</v>
      </c>
      <c r="H22" s="5">
        <v>6.7799999999999999E-2</v>
      </c>
      <c r="I22" s="18">
        <v>0.8246</v>
      </c>
      <c r="J22" s="5">
        <v>0.14069999999999999</v>
      </c>
      <c r="K22" s="6">
        <v>0.2</v>
      </c>
      <c r="L22" s="5">
        <v>0.64219999999999999</v>
      </c>
      <c r="M22" s="6">
        <v>0.1055</v>
      </c>
      <c r="N22" s="5">
        <v>0.38579999999999998</v>
      </c>
      <c r="O22" s="6">
        <v>0.15590000000000001</v>
      </c>
      <c r="P22" s="25">
        <v>0.15920000000000001</v>
      </c>
    </row>
    <row r="23" spans="2:16" ht="18">
      <c r="B23" s="46" t="s">
        <v>35</v>
      </c>
      <c r="C23" s="43">
        <v>6.1600000000000002E-2</v>
      </c>
      <c r="D23" s="16">
        <v>0.61119999999999997</v>
      </c>
      <c r="E23" s="17">
        <v>0.4642</v>
      </c>
      <c r="F23" s="16">
        <v>0.11360000000000001</v>
      </c>
      <c r="G23" s="18">
        <v>0.53720000000000001</v>
      </c>
      <c r="H23" s="4">
        <v>6.5699999999999995E-2</v>
      </c>
      <c r="I23" s="18">
        <v>0.86029999999999995</v>
      </c>
      <c r="J23" s="4">
        <v>0.14199999999999999</v>
      </c>
      <c r="K23" s="6">
        <v>0.2014</v>
      </c>
      <c r="L23" s="19">
        <v>0.62629999999999997</v>
      </c>
      <c r="M23" s="13">
        <v>0.109</v>
      </c>
      <c r="N23" s="4">
        <v>0.38219999999999998</v>
      </c>
      <c r="O23" s="13">
        <v>0.15590000000000001</v>
      </c>
      <c r="P23" s="31">
        <v>0.15920000000000001</v>
      </c>
    </row>
    <row r="24" spans="2:16" ht="18">
      <c r="B24" s="46" t="s">
        <v>36</v>
      </c>
      <c r="C24" s="39">
        <v>5.3600000000000002E-2</v>
      </c>
      <c r="D24" s="16">
        <v>0.82920000000000005</v>
      </c>
      <c r="E24" s="17" t="s">
        <v>13</v>
      </c>
      <c r="F24" s="20">
        <v>0.11459999999999999</v>
      </c>
      <c r="G24" s="17">
        <v>0.54090000000000005</v>
      </c>
      <c r="H24" s="5">
        <v>6.7799999999999999E-2</v>
      </c>
      <c r="I24" s="18">
        <v>0.82840000000000003</v>
      </c>
      <c r="J24" s="5">
        <v>0.14249999999999999</v>
      </c>
      <c r="K24" s="6">
        <v>0.2054</v>
      </c>
      <c r="L24" s="4">
        <v>0.62709999999999999</v>
      </c>
      <c r="M24" s="6">
        <v>0.107</v>
      </c>
      <c r="N24" s="5">
        <v>0.38450000000000001</v>
      </c>
      <c r="O24" s="10" t="s">
        <v>13</v>
      </c>
      <c r="P24" s="25">
        <v>0.157</v>
      </c>
    </row>
    <row r="25" spans="2:16" ht="18">
      <c r="B25" s="46" t="s">
        <v>37</v>
      </c>
      <c r="C25" s="39">
        <v>9.5899999999999999E-2</v>
      </c>
      <c r="D25" s="21" t="s">
        <v>13</v>
      </c>
      <c r="E25" s="17" t="s">
        <v>13</v>
      </c>
      <c r="F25" s="20" t="s">
        <v>13</v>
      </c>
      <c r="G25" s="17" t="s">
        <v>13</v>
      </c>
      <c r="H25" s="5">
        <v>6.7799999999999999E-2</v>
      </c>
      <c r="I25" s="18">
        <v>0.81920000000000004</v>
      </c>
      <c r="J25" s="9" t="s">
        <v>13</v>
      </c>
      <c r="K25" s="22" t="s">
        <v>13</v>
      </c>
      <c r="L25" s="21" t="s">
        <v>13</v>
      </c>
      <c r="M25" s="32">
        <v>0.1082</v>
      </c>
      <c r="N25" s="21" t="s">
        <v>13</v>
      </c>
      <c r="O25" s="10" t="s">
        <v>13</v>
      </c>
      <c r="P25" s="25">
        <v>0.15620000000000001</v>
      </c>
    </row>
    <row r="26" spans="2:16" ht="18.75" thickBot="1">
      <c r="B26" s="48" t="s">
        <v>38</v>
      </c>
      <c r="C26" s="44" t="s">
        <v>13</v>
      </c>
      <c r="D26" s="34" t="s">
        <v>13</v>
      </c>
      <c r="E26" s="35" t="s">
        <v>13</v>
      </c>
      <c r="F26" s="34" t="s">
        <v>13</v>
      </c>
      <c r="G26" s="35" t="s">
        <v>13</v>
      </c>
      <c r="H26" s="36" t="s">
        <v>13</v>
      </c>
      <c r="I26" s="35">
        <v>0.82330000000000003</v>
      </c>
      <c r="J26" s="36" t="s">
        <v>13</v>
      </c>
      <c r="K26" s="35" t="s">
        <v>13</v>
      </c>
      <c r="L26" s="34" t="s">
        <v>13</v>
      </c>
      <c r="M26" s="35" t="s">
        <v>13</v>
      </c>
      <c r="N26" s="34" t="s">
        <v>13</v>
      </c>
      <c r="O26" s="33" t="s">
        <v>13</v>
      </c>
      <c r="P26" s="37" t="s">
        <v>13</v>
      </c>
    </row>
    <row r="27" spans="2:16" ht="15.75" thickBot="1">
      <c r="B27" s="23"/>
    </row>
    <row r="28" spans="2:16">
      <c r="B28" s="49"/>
      <c r="C28" s="50" t="s">
        <v>17</v>
      </c>
    </row>
    <row r="29" spans="2:16">
      <c r="B29" s="51"/>
      <c r="C29" s="52" t="s">
        <v>18</v>
      </c>
    </row>
    <row r="30" spans="2:16">
      <c r="B30" s="53" t="s">
        <v>13</v>
      </c>
      <c r="C30" s="54" t="s">
        <v>19</v>
      </c>
    </row>
    <row r="31" spans="2:16" ht="15.75" thickBot="1">
      <c r="B31" s="55" t="s">
        <v>14</v>
      </c>
      <c r="C31" s="67" t="s">
        <v>40</v>
      </c>
    </row>
    <row r="33" spans="2:6">
      <c r="B33" s="72" t="s">
        <v>55</v>
      </c>
      <c r="C33" s="72"/>
      <c r="D33" s="72"/>
      <c r="E33" s="72"/>
      <c r="F33" s="72"/>
    </row>
    <row r="34" spans="2:6">
      <c r="B34" s="72"/>
      <c r="C34" s="72"/>
      <c r="D34" s="72"/>
      <c r="E34" s="72"/>
      <c r="F34" s="72"/>
    </row>
    <row r="35" spans="2:6">
      <c r="B35" s="72"/>
      <c r="C35" s="72"/>
      <c r="D35" s="72"/>
      <c r="E35" s="72"/>
      <c r="F35" s="72"/>
    </row>
    <row r="36" spans="2:6">
      <c r="B36" s="72"/>
      <c r="C36" s="72"/>
      <c r="D36" s="72"/>
      <c r="E36" s="72"/>
      <c r="F36" s="72"/>
    </row>
    <row r="37" spans="2:6">
      <c r="B37" s="72"/>
      <c r="C37" s="72"/>
      <c r="D37" s="72"/>
      <c r="E37" s="72"/>
      <c r="F37" s="72"/>
    </row>
  </sheetData>
  <mergeCells count="3">
    <mergeCell ref="B2:K2"/>
    <mergeCell ref="B4:B5"/>
    <mergeCell ref="B33:F3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Navigant Consulting,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Yoder</dc:creator>
  <cp:lastModifiedBy>Chris Yoder_2</cp:lastModifiedBy>
  <dcterms:created xsi:type="dcterms:W3CDTF">2011-09-14T21:22:53Z</dcterms:created>
  <dcterms:modified xsi:type="dcterms:W3CDTF">2012-02-02T18:41:28Z</dcterms:modified>
</cp:coreProperties>
</file>