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CB22" lockStructure="1"/>
  <bookViews>
    <workbookView xWindow="5385" yWindow="60" windowWidth="10845" windowHeight="10620" tabRatio="581"/>
  </bookViews>
  <sheets>
    <sheet name="Instructions " sheetId="9" r:id="rId1"/>
    <sheet name="General Info &amp; Test Results" sheetId="1" r:id="rId2"/>
    <sheet name="Setup &amp; Instrumentation" sheetId="13" r:id="rId3"/>
    <sheet name="Storage Tank Volume" sheetId="33" r:id="rId4"/>
    <sheet name="Test Conditions" sheetId="6" r:id="rId5"/>
    <sheet name="Thermal Efficiency Test" sheetId="25" r:id="rId6"/>
    <sheet name="Standby Loss Test" sheetId="20" r:id="rId7"/>
    <sheet name="Photos" sheetId="14" r:id="rId8"/>
    <sheet name="Comments" sheetId="32" r:id="rId9"/>
    <sheet name="Report Sign-Off Block" sheetId="28" r:id="rId10"/>
    <sheet name="Drop-Downs" sheetId="21" r:id="rId11"/>
    <sheet name="Version Control" sheetId="31" r:id="rId12"/>
  </sheets>
  <definedNames>
    <definedName name="a">'Storage Tank Volume'!$C$23</definedName>
    <definedName name="AveAmbientAirStandby">'Standby Loss Test'!$C$43</definedName>
    <definedName name="AveAmbTempActive">'Thermal Efficiency Test'!$C$33</definedName>
    <definedName name="AvePressure">'Thermal Efficiency Test'!$C$21</definedName>
    <definedName name="AvePressure_StandbyMeasurement">'Standby Loss Test'!$C$34</definedName>
    <definedName name="AveSupplyPressure">'Thermal Efficiency Test'!$C$22</definedName>
    <definedName name="AveSupplyPressure_StandbyMeasurement">'Standby Loss Test'!$C$35</definedName>
    <definedName name="AveSupplyTemp_StandbyMeasurement">'Standby Loss Test'!$C$36</definedName>
    <definedName name="b">'Storage Tank Volume'!$C$24</definedName>
    <definedName name="Basis">'Drop-Downs'!$B$11:$B$12</definedName>
    <definedName name="Coefc">'Storage Tank Volume'!$C$25</definedName>
    <definedName name="CorrectedElectricity">'Thermal Efficiency Test'!$C$31</definedName>
    <definedName name="correctedelectricity_StandbyMeasurement">'Standby Loss Test'!$C$39</definedName>
    <definedName name="CorrectedGas">'Thermal Efficiency Test'!$C$30</definedName>
    <definedName name="DeltaT3">'Standby Loss Test'!$C$44</definedName>
    <definedName name="DeltaT4">'Standby Loss Test'!$C$45</definedName>
    <definedName name="DensityWater">'Storage Tank Volume'!$C$17</definedName>
    <definedName name="electricityconsumed_active">'Thermal Efficiency Test'!$C$18</definedName>
    <definedName name="Et">'Thermal Efficiency Test'!$C$14</definedName>
    <definedName name="Et_Standby">'Standby Loss Test'!$C$14</definedName>
    <definedName name="FuelFlow_Standby">'Standby Loss Test'!$C$28</definedName>
    <definedName name="gasconsumed_active">'Thermal Efficiency Test'!$C$17</definedName>
    <definedName name="HHV">'Thermal Efficiency Test'!$C$28</definedName>
    <definedName name="HHV_active">'Thermal Efficiency Test'!$C$19</definedName>
    <definedName name="HHV_StandbyMeasurement">'Standby Loss Test'!$C$31</definedName>
    <definedName name="HourlyStandbyLosses">'Standby Loss Test'!$C$47</definedName>
    <definedName name="idata">'Thermal Efficiency Test'!$B$32:$F$32</definedName>
    <definedName name="K">'Thermal Efficiency Test'!$J$12</definedName>
    <definedName name="K_standby">'Standby Loss Test'!$F$25</definedName>
    <definedName name="MassVol">'Thermal Efficiency Test'!$C$32:$F$32</definedName>
    <definedName name="MaxMeanTemp_StandbyMeasurement">'Standby Loss Test'!$C$33</definedName>
    <definedName name="odata">'Thermal Efficiency Test'!$B$18:$F$18</definedName>
    <definedName name="Photos">'General Info &amp; Test Results'!$C$17</definedName>
    <definedName name="StandbyLoss">'Standby Loss Test'!$C$46</definedName>
    <definedName name="StandbyMeasurementTime">'Standby Loss Test'!$C$26</definedName>
    <definedName name="StorageCapacity">'Storage Tank Volume'!$C$18</definedName>
    <definedName name="T1_active">'Thermal Efficiency Test'!$C$24</definedName>
    <definedName name="T2_active">'Thermal Efficiency Test'!$C$25</definedName>
    <definedName name="Tavg">'Thermal Efficiency Test'!$C$27:$F$27</definedName>
    <definedName name="TempRise">'Thermal Efficiency Test'!$C$27</definedName>
    <definedName name="Tin_Tank">'Storage Tank Volume'!$C$16</definedName>
    <definedName name="Tmin">'Thermal Efficiency Test'!$C$27:$F$27</definedName>
    <definedName name="Type">'Drop-Downs'!$B$11:$B$16</definedName>
    <definedName name="unadjustdensity">'Storage Tank Volume'!$C$22</definedName>
    <definedName name="waterweight_active">'Thermal Efficiency Test'!$C$16</definedName>
    <definedName name="Wf">'Storage Tank Volume'!$C$15</definedName>
    <definedName name="Wt">'Storage Tank Volume'!$C$14</definedName>
    <definedName name="Yes_No">'Drop-Downs'!$D$11:$D$12</definedName>
  </definedNames>
  <calcPr calcId="145621"/>
</workbook>
</file>

<file path=xl/calcChain.xml><?xml version="1.0" encoding="utf-8"?>
<calcChain xmlns="http://schemas.openxmlformats.org/spreadsheetml/2006/main">
  <c r="C33" i="25" l="1"/>
  <c r="C29" i="25" l="1"/>
  <c r="C43" i="20" l="1"/>
  <c r="C42" i="20"/>
  <c r="C7" i="31" l="1"/>
  <c r="C7" i="21" s="1"/>
  <c r="C6" i="31"/>
  <c r="C6" i="21" s="1"/>
  <c r="C5" i="31"/>
  <c r="C5" i="20" s="1"/>
  <c r="C4" i="31"/>
  <c r="C3" i="31"/>
  <c r="C3" i="21" s="1"/>
  <c r="C4" i="21"/>
  <c r="D14" i="28"/>
  <c r="C7" i="28"/>
  <c r="C5" i="28"/>
  <c r="C4" i="28"/>
  <c r="D7" i="32"/>
  <c r="B7" i="32"/>
  <c r="B6" i="32"/>
  <c r="B5" i="32"/>
  <c r="D4" i="32"/>
  <c r="B4" i="32"/>
  <c r="B3" i="32"/>
  <c r="B2" i="32"/>
  <c r="C7" i="14"/>
  <c r="C6" i="14"/>
  <c r="C4" i="14"/>
  <c r="C45" i="20"/>
  <c r="C41" i="20"/>
  <c r="C40" i="20"/>
  <c r="C39" i="20"/>
  <c r="C37" i="20"/>
  <c r="C31" i="20"/>
  <c r="C7" i="20"/>
  <c r="C4" i="20"/>
  <c r="C31" i="25"/>
  <c r="C30" i="25"/>
  <c r="C32" i="25" s="1"/>
  <c r="C28" i="25"/>
  <c r="C27" i="25"/>
  <c r="C26" i="25"/>
  <c r="C25" i="25"/>
  <c r="C24" i="25"/>
  <c r="C7" i="25"/>
  <c r="C6" i="25"/>
  <c r="C4" i="25"/>
  <c r="C7" i="6"/>
  <c r="C6" i="6"/>
  <c r="C4" i="6"/>
  <c r="C17" i="33"/>
  <c r="C18" i="33" s="1"/>
  <c r="F12" i="1" s="1"/>
  <c r="C7" i="33"/>
  <c r="C6" i="33"/>
  <c r="C4" i="33"/>
  <c r="C7" i="13"/>
  <c r="C6" i="13"/>
  <c r="C4" i="13"/>
  <c r="H28" i="1"/>
  <c r="G28" i="1"/>
  <c r="E28" i="1"/>
  <c r="H27" i="1"/>
  <c r="G27" i="1"/>
  <c r="E27" i="1"/>
  <c r="H26" i="1"/>
  <c r="G26" i="1"/>
  <c r="E26" i="1"/>
  <c r="H25" i="1"/>
  <c r="G25" i="1"/>
  <c r="E25" i="1"/>
  <c r="H24" i="1"/>
  <c r="G24" i="1"/>
  <c r="E24" i="1"/>
  <c r="G14" i="1"/>
  <c r="C7" i="1"/>
  <c r="C6" i="1"/>
  <c r="C4" i="1"/>
  <c r="C6" i="9"/>
  <c r="C4" i="9"/>
  <c r="C5" i="9" l="1"/>
  <c r="C5" i="6"/>
  <c r="C5" i="25"/>
  <c r="C5" i="14"/>
  <c r="D5" i="32"/>
  <c r="C5" i="21"/>
  <c r="C5" i="1"/>
  <c r="C5" i="13"/>
  <c r="C5" i="33"/>
  <c r="D6" i="32"/>
  <c r="C14" i="25"/>
  <c r="C6" i="28"/>
  <c r="C6" i="20"/>
  <c r="C44" i="20"/>
  <c r="C3" i="33"/>
  <c r="C3" i="25"/>
  <c r="D3" i="32"/>
  <c r="C3" i="14"/>
  <c r="C3" i="28"/>
  <c r="C3" i="9"/>
  <c r="C3" i="1"/>
  <c r="C3" i="13"/>
  <c r="C3" i="6"/>
  <c r="C3" i="20"/>
  <c r="C14" i="20" l="1"/>
  <c r="C46" i="20" s="1"/>
  <c r="F13" i="1"/>
  <c r="C47" i="20" l="1"/>
  <c r="F14" i="1" s="1"/>
</calcChain>
</file>

<file path=xl/sharedStrings.xml><?xml version="1.0" encoding="utf-8"?>
<sst xmlns="http://schemas.openxmlformats.org/spreadsheetml/2006/main" count="386" uniqueCount="247">
  <si>
    <t>Lab Name:</t>
  </si>
  <si>
    <t>Product Information</t>
  </si>
  <si>
    <t>Test Conditions</t>
  </si>
  <si>
    <t>Step 1</t>
  </si>
  <si>
    <t>Step 2</t>
  </si>
  <si>
    <t>Step 3</t>
  </si>
  <si>
    <t>Step 4</t>
  </si>
  <si>
    <t>Step 5</t>
  </si>
  <si>
    <t>Step 6</t>
  </si>
  <si>
    <t>Min</t>
  </si>
  <si>
    <t>Max</t>
  </si>
  <si>
    <t>Brand:</t>
  </si>
  <si>
    <t>Table of Contents</t>
  </si>
  <si>
    <t>Photos</t>
  </si>
  <si>
    <t>Test Start Date:</t>
  </si>
  <si>
    <t>°F</t>
  </si>
  <si>
    <t>lbs</t>
  </si>
  <si>
    <t>gal</t>
  </si>
  <si>
    <t>4. Overall view of unit installed</t>
  </si>
  <si>
    <t>2. FTC EnergyGuide label (if present)</t>
  </si>
  <si>
    <t>5. User-operable controls</t>
  </si>
  <si>
    <t>6. Exact placement of all visible sensors on, in, or around the device</t>
  </si>
  <si>
    <t>Date of Last Calibration</t>
  </si>
  <si>
    <t>Deadline for Next Calibration</t>
  </si>
  <si>
    <t>Accuracy</t>
  </si>
  <si>
    <t>Meter Correction Factor (saturated to dry)</t>
  </si>
  <si>
    <t>Total BTU</t>
  </si>
  <si>
    <t>General Info &amp; Test Results</t>
  </si>
  <si>
    <t>Storage Tank Volume</t>
  </si>
  <si>
    <t>Title Block</t>
  </si>
  <si>
    <t>File Name:</t>
  </si>
  <si>
    <t>Tab Name:</t>
  </si>
  <si>
    <t>Version Number:</t>
  </si>
  <si>
    <t xml:space="preserve">Latest Revision Date: </t>
  </si>
  <si>
    <t xml:space="preserve">Test Completion Date: </t>
  </si>
  <si>
    <t>Revisions List</t>
  </si>
  <si>
    <t>Version</t>
  </si>
  <si>
    <t>Date</t>
  </si>
  <si>
    <t xml:space="preserve">Test Report Sign-Off Block </t>
  </si>
  <si>
    <t>Role</t>
  </si>
  <si>
    <t>Entity</t>
  </si>
  <si>
    <t>Test Completion</t>
  </si>
  <si>
    <t>Reference Test Procedure</t>
  </si>
  <si>
    <t xml:space="preserve">Tab </t>
  </si>
  <si>
    <t>Contents</t>
  </si>
  <si>
    <t>Instructions</t>
  </si>
  <si>
    <t>Report Sign-Off Block</t>
  </si>
  <si>
    <t>Setup &amp; Instrumentation</t>
  </si>
  <si>
    <t>Drop-Downs</t>
  </si>
  <si>
    <t>Version Control</t>
  </si>
  <si>
    <t>Instructions for Completing this Template</t>
  </si>
  <si>
    <t>Input cell</t>
  </si>
  <si>
    <t>Calculated Value (auto-filled)</t>
  </si>
  <si>
    <t>Lab Information</t>
  </si>
  <si>
    <t>[Lab Name]</t>
  </si>
  <si>
    <t>Lab Location:</t>
  </si>
  <si>
    <t>[Location of Lab]</t>
  </si>
  <si>
    <t xml:space="preserve">Manufacturer Model Number: </t>
  </si>
  <si>
    <t>Serial Number:</t>
  </si>
  <si>
    <t>Date Manufactured:</t>
  </si>
  <si>
    <t xml:space="preserve">Date Product Received: </t>
  </si>
  <si>
    <t xml:space="preserve">Received by: </t>
  </si>
  <si>
    <t>Condition as Received:</t>
  </si>
  <si>
    <t>Date Test Started:</t>
  </si>
  <si>
    <t>[MM/DD/YYYY]</t>
  </si>
  <si>
    <t>Date Test Finished:</t>
  </si>
  <si>
    <t>Are Photos needed for this test?</t>
  </si>
  <si>
    <t>Test Information</t>
  </si>
  <si>
    <t>Variable</t>
  </si>
  <si>
    <t>Units</t>
  </si>
  <si>
    <t>3. ENERGY-STAR Sticker or label if not part of EnergyGuide label (if applicable)</t>
  </si>
  <si>
    <r>
      <t>Tare Weight, W</t>
    </r>
    <r>
      <rPr>
        <vertAlign val="subscript"/>
        <sz val="11"/>
        <color theme="1"/>
        <rFont val="Palatino Linotype"/>
        <family val="1"/>
      </rPr>
      <t>t</t>
    </r>
  </si>
  <si>
    <r>
      <t>Filled Weight, W</t>
    </r>
    <r>
      <rPr>
        <vertAlign val="subscript"/>
        <sz val="11"/>
        <color theme="1"/>
        <rFont val="Palatino Linotype"/>
        <family val="1"/>
      </rPr>
      <t>f</t>
    </r>
  </si>
  <si>
    <t>Time, τ</t>
  </si>
  <si>
    <t>Temperature Data</t>
  </si>
  <si>
    <t>Measurement</t>
  </si>
  <si>
    <t>Instrument Type</t>
  </si>
  <si>
    <t>Sensor Location</t>
  </si>
  <si>
    <t>Step 7</t>
  </si>
  <si>
    <t>Step 8</t>
  </si>
  <si>
    <t>Step 9</t>
  </si>
  <si>
    <t>Figures of Merit for Tested Unit</t>
  </si>
  <si>
    <t>NOTE: Copy only; sign off is done in the Report Sign-Off Block tab</t>
  </si>
  <si>
    <t>Back to Instructions tab</t>
  </si>
  <si>
    <t>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t>
  </si>
  <si>
    <t>LEGEND</t>
  </si>
  <si>
    <t>Blue tabs have cells requiring inputs</t>
  </si>
  <si>
    <t>NOT USED</t>
  </si>
  <si>
    <t>STEP:</t>
  </si>
  <si>
    <t>FILL IN INPUT CELLS IN THE CORRESPONDING TAB:</t>
  </si>
  <si>
    <t>Before Test Set-up and Before Start of Test</t>
  </si>
  <si>
    <t>After Test Set-up and Before Start of Test</t>
  </si>
  <si>
    <t>After Completion of the Test</t>
  </si>
  <si>
    <t>Photos, if applicable</t>
  </si>
  <si>
    <t>Determine Test Results</t>
  </si>
  <si>
    <t xml:space="preserve">Brand </t>
  </si>
  <si>
    <t>Model #</t>
  </si>
  <si>
    <t>Setup (this table should include instrumentation, sensors, and all equipment used during testing)</t>
  </si>
  <si>
    <t>Template Completion</t>
  </si>
  <si>
    <t xml:space="preserve"> °F</t>
  </si>
  <si>
    <t>Specific Heat of Water Drawn, Cpi (Btu/lb-°F)</t>
  </si>
  <si>
    <t>Uncorrected HV (Btu/ft3 @ 60 °F, 30 in. Hg, saturated)</t>
  </si>
  <si>
    <t>HHV (Btu/ft3 @ 60 °F, 30 in. Hg, dry)</t>
  </si>
  <si>
    <t>Average Atmospheric Pressure (in. Hg)</t>
  </si>
  <si>
    <t>Average Gas Supply Pressure (in. WC)</t>
  </si>
  <si>
    <t>Average Gas Supply Temperature (°F)</t>
  </si>
  <si>
    <t>Gas Consumption (Btu)</t>
  </si>
  <si>
    <t>Time (min)</t>
  </si>
  <si>
    <t>Ambient Temperature (°F)</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</si>
  <si>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</si>
  <si>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</si>
  <si>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</si>
  <si>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Report Reviewed by Test Lab</t>
  </si>
  <si>
    <t>Report Reviewed by DOE</t>
  </si>
  <si>
    <t>[Test Lab Name]</t>
  </si>
  <si>
    <t>DOE</t>
  </si>
  <si>
    <t>1. Namplate showing model number and serial number.</t>
  </si>
  <si>
    <t>8. Additional photos (if necessary)</t>
  </si>
  <si>
    <t>Comments</t>
  </si>
  <si>
    <r>
      <t>Supply Water Temperature (</t>
    </r>
    <r>
      <rPr>
        <b/>
        <sz val="11"/>
        <color theme="1"/>
        <rFont val="Calibri"/>
        <family val="2"/>
      </rPr>
      <t>°</t>
    </r>
    <r>
      <rPr>
        <b/>
        <sz val="11"/>
        <color theme="1"/>
        <rFont val="Palatino Linotype"/>
        <family val="1"/>
      </rPr>
      <t>F)</t>
    </r>
  </si>
  <si>
    <t>minutes</t>
  </si>
  <si>
    <r>
      <t xml:space="preserve">During the test when water is not being withdrawn, the supply pressure shall be maintained between 40 psi (275.8 kPa) and the maximum allowable pressure specified by the water heater manufacturer.The accuracy of the pressure measuring devices shall be </t>
    </r>
    <r>
      <rPr>
        <sz val="11"/>
        <color indexed="8"/>
        <rFont val="Calibri"/>
        <family val="2"/>
      </rPr>
      <t>±</t>
    </r>
    <r>
      <rPr>
        <i/>
        <sz val="11"/>
        <color indexed="8"/>
        <rFont val="Palatino Linotype"/>
        <family val="1"/>
      </rPr>
      <t>1.0 psi.</t>
    </r>
  </si>
  <si>
    <t>Supply Water Pressure (psi)</t>
  </si>
  <si>
    <r>
      <t xml:space="preserve">The outlet pressure of the gas appliance pressure regulator shall be within </t>
    </r>
    <r>
      <rPr>
        <sz val="11"/>
        <color indexed="8"/>
        <rFont val="Calibri"/>
        <family val="2"/>
      </rPr>
      <t>±</t>
    </r>
    <r>
      <rPr>
        <i/>
        <sz val="11"/>
        <color indexed="8"/>
        <rFont val="Palatino Linotype"/>
        <family val="1"/>
      </rPr>
      <t>10 percent of that recommended by the manufacturer. For all tests, obtain the higher heating value of the gas burned.</t>
    </r>
  </si>
  <si>
    <t>Before starting testing of a tank-type water heater, the setting of the thermostat shall be obtained starting with the water in the system at 70 ± 2 °F and noting the max mean temperature of the water after the themostat reduces the gas supply to a minimum. The temperature shall be 140 ± 5°F.</t>
  </si>
  <si>
    <r>
      <t>Average Room Amb. Temperature (</t>
    </r>
    <r>
      <rPr>
        <b/>
        <sz val="11"/>
        <color theme="1"/>
        <rFont val="Calibri"/>
        <family val="2"/>
      </rPr>
      <t>°</t>
    </r>
    <r>
      <rPr>
        <b/>
        <sz val="11"/>
        <color theme="1"/>
        <rFont val="Palatino Linotype"/>
        <family val="1"/>
      </rPr>
      <t>F)</t>
    </r>
  </si>
  <si>
    <r>
      <t>Average T</t>
    </r>
    <r>
      <rPr>
        <vertAlign val="subscript"/>
        <sz val="11"/>
        <color theme="1"/>
        <rFont val="Palatino Linotype"/>
        <family val="1"/>
      </rPr>
      <t>1</t>
    </r>
    <r>
      <rPr>
        <sz val="11"/>
        <color theme="1"/>
        <rFont val="Palatino Linotype"/>
        <family val="1"/>
      </rPr>
      <t xml:space="preserve"> (supply water, </t>
    </r>
    <r>
      <rPr>
        <sz val="11"/>
        <color theme="1"/>
        <rFont val="Calibri"/>
        <family val="2"/>
      </rPr>
      <t>°</t>
    </r>
    <r>
      <rPr>
        <sz val="11"/>
        <color theme="1"/>
        <rFont val="Palatino Linotype"/>
        <family val="1"/>
      </rPr>
      <t>F)</t>
    </r>
  </si>
  <si>
    <r>
      <t>Average T</t>
    </r>
    <r>
      <rPr>
        <vertAlign val="subscript"/>
        <sz val="11"/>
        <color theme="1"/>
        <rFont val="Palatino Linotype"/>
        <family val="1"/>
      </rPr>
      <t>2</t>
    </r>
    <r>
      <rPr>
        <sz val="11"/>
        <color theme="1"/>
        <rFont val="Palatino Linotype"/>
        <family val="1"/>
      </rPr>
      <t xml:space="preserve"> (outlet water, </t>
    </r>
    <r>
      <rPr>
        <sz val="11"/>
        <color theme="1"/>
        <rFont val="Calibri"/>
        <family val="2"/>
      </rPr>
      <t>°</t>
    </r>
    <r>
      <rPr>
        <sz val="11"/>
        <color theme="1"/>
        <rFont val="Palatino Linotype"/>
        <family val="1"/>
      </rPr>
      <t>F)</t>
    </r>
  </si>
  <si>
    <t>Of the factory supplied heater components and of the test loop-recirculating pump, if used.</t>
  </si>
  <si>
    <r>
      <t>Thermal Efficiency, E</t>
    </r>
    <r>
      <rPr>
        <b/>
        <vertAlign val="subscript"/>
        <sz val="11"/>
        <rFont val="Palatino Linotype"/>
        <family val="1"/>
      </rPr>
      <t xml:space="preserve">t </t>
    </r>
    <r>
      <rPr>
        <b/>
        <sz val="11"/>
        <rFont val="Palatino Linotype"/>
        <family val="1"/>
      </rPr>
      <t>(percent)</t>
    </r>
  </si>
  <si>
    <r>
      <t>T</t>
    </r>
    <r>
      <rPr>
        <b/>
        <vertAlign val="subscript"/>
        <sz val="11"/>
        <color theme="1"/>
        <rFont val="Palatino Linotype"/>
        <family val="1"/>
      </rPr>
      <t xml:space="preserve">1 </t>
    </r>
    <r>
      <rPr>
        <b/>
        <sz val="11"/>
        <color theme="1"/>
        <rFont val="Palatino Linotype"/>
        <family val="1"/>
      </rPr>
      <t>(Supply Water)</t>
    </r>
  </si>
  <si>
    <r>
      <t>T</t>
    </r>
    <r>
      <rPr>
        <b/>
        <vertAlign val="subscript"/>
        <sz val="11"/>
        <color theme="1"/>
        <rFont val="Palatino Linotype"/>
        <family val="1"/>
      </rPr>
      <t xml:space="preserve">2 </t>
    </r>
    <r>
      <rPr>
        <b/>
        <sz val="11"/>
        <color theme="1"/>
        <rFont val="Palatino Linotype"/>
        <family val="1"/>
      </rPr>
      <t>(Outlet Water)</t>
    </r>
  </si>
  <si>
    <t>Please describe the test setup of the flooring and/or platform below the water heater and the placement of the water heater in the test room.</t>
  </si>
  <si>
    <t>Please describe the test setup of the heat traps, vent pipe, and the inlet and outlet piping arrangements.</t>
  </si>
  <si>
    <t>7. View of test set-up: water inlet and outlet plumbing (including thermocouples and any insulation), water heater, and vent pipes</t>
  </si>
  <si>
    <t>Please provide the piping insulation thermal resistence and the length from the connection at the water heater. Describe the test setup of the piping insulation, and the temperature and pressure relief valve insulation.</t>
  </si>
  <si>
    <t xml:space="preserve">The temperature of the water being supplied to the water heater shall be maintained at 70 °F ± 2 °F (21 °C ± 1 °C) during the conduct of this test. </t>
  </si>
  <si>
    <t>Outlet Gas Pressure (inH2O)</t>
  </si>
  <si>
    <t xml:space="preserve"> 1. Average Room Ambient Temperature (in accordance with item i in section 2.9)</t>
  </si>
  <si>
    <t>2. Supply Water Temperature (in accordance with item d in section 2.9).</t>
  </si>
  <si>
    <t>3. Supply Water Pressure (in accordance with item d in section 2.9).</t>
  </si>
  <si>
    <t>4. Gas Outlet Pressure (in accordance with item e in section 2.9).</t>
  </si>
  <si>
    <t>5. Gas Supply (in accordance with item e in section 2.9, and section 2.3.3 and 2.3.4).</t>
  </si>
  <si>
    <r>
      <t>The burners shall be adjusted to their Btu ratingsat normal inlet test pressure. They shall be adjusted so they will be at the manufacturer's hourly Btu rating (</t>
    </r>
    <r>
      <rPr>
        <sz val="11"/>
        <color indexed="8"/>
        <rFont val="Calibri"/>
        <family val="2"/>
      </rPr>
      <t>±</t>
    </r>
    <r>
      <rPr>
        <i/>
        <sz val="11"/>
        <color indexed="8"/>
        <rFont val="Palatino Linotype"/>
        <family val="1"/>
      </rPr>
      <t xml:space="preserve">2 percent) 15 minutes after being placed in operation from a room temperature start. The manifold pressure shall be within 10 percent of its rating. Primary air shall be set to give a good flame. </t>
    </r>
  </si>
  <si>
    <t>6. Setting Tank Thermostat (according to item g in section 2.9)</t>
  </si>
  <si>
    <t>Maximum Mean Water Temperature After Thermostat Reduces Gas Supply to a Minimum</t>
  </si>
  <si>
    <t>Room Ambient Air Temperature Data</t>
  </si>
  <si>
    <r>
      <t>T</t>
    </r>
    <r>
      <rPr>
        <b/>
        <vertAlign val="subscript"/>
        <sz val="11"/>
        <color theme="1"/>
        <rFont val="Palatino Linotype"/>
        <family val="1"/>
      </rPr>
      <t>amb</t>
    </r>
  </si>
  <si>
    <r>
      <t>Average room ambient air temperature (</t>
    </r>
    <r>
      <rPr>
        <sz val="11"/>
        <rFont val="Calibri"/>
        <family val="2"/>
      </rPr>
      <t>°</t>
    </r>
    <r>
      <rPr>
        <sz val="11"/>
        <rFont val="Palatino Linotype"/>
        <family val="1"/>
      </rPr>
      <t>F)</t>
    </r>
  </si>
  <si>
    <r>
      <t xml:space="preserve">During the conduct of the test, the temperature of the supply water should be maintained at 70 </t>
    </r>
    <r>
      <rPr>
        <sz val="11"/>
        <color theme="1"/>
        <rFont val="Calibri"/>
        <family val="2"/>
      </rPr>
      <t>±</t>
    </r>
    <r>
      <rPr>
        <i/>
        <sz val="11"/>
        <color theme="1"/>
        <rFont val="Palatino Linotype"/>
        <family val="1"/>
      </rPr>
      <t xml:space="preserve"> 2</t>
    </r>
    <r>
      <rPr>
        <sz val="11"/>
        <color theme="1"/>
        <rFont val="Calibri"/>
        <family val="2"/>
      </rPr>
      <t>°</t>
    </r>
    <r>
      <rPr>
        <i/>
        <sz val="11"/>
        <color theme="1"/>
        <rFont val="Palatino Linotype"/>
        <family val="1"/>
      </rPr>
      <t xml:space="preserve">F according to item d and j in section 2.9. The timing of this portion shall begin once the outlet temperature has become constant, as indicated by no variation in excess of 2 </t>
    </r>
    <r>
      <rPr>
        <sz val="11"/>
        <color theme="1"/>
        <rFont val="Calibri"/>
        <family val="2"/>
      </rPr>
      <t>°</t>
    </r>
    <r>
      <rPr>
        <i/>
        <sz val="11"/>
        <color theme="1"/>
        <rFont val="Palatino Linotype"/>
        <family val="1"/>
      </rPr>
      <t>F (1</t>
    </r>
    <r>
      <rPr>
        <sz val="11"/>
        <color theme="1"/>
        <rFont val="Calibri"/>
        <family val="2"/>
      </rPr>
      <t>°</t>
    </r>
    <r>
      <rPr>
        <i/>
        <sz val="11"/>
        <color theme="1"/>
        <rFont val="Palatino Linotype"/>
        <family val="1"/>
      </rPr>
      <t>C) over a 3 minute period.</t>
    </r>
  </si>
  <si>
    <t>Standby Loss Test (according to section 2.10)</t>
  </si>
  <si>
    <t>Maximum Mean Tank Temperature (°F)</t>
  </si>
  <si>
    <t>Elapsed Time of Standby Loss Test (hours)</t>
  </si>
  <si>
    <t>Density of Stored Hot Water, ρ (lbs/gal)</t>
  </si>
  <si>
    <t>Time (mins)</t>
  </si>
  <si>
    <t>Mean Tank Temperature (°F)</t>
  </si>
  <si>
    <t>Average Mean Tank Temperature (°F)</t>
  </si>
  <si>
    <t>Average Ambient Air Temperature (°F)</t>
  </si>
  <si>
    <t>After the Second Cutout</t>
  </si>
  <si>
    <t>Efficiency Measurement in Active Mode (according to item j in section 2.9)</t>
  </si>
  <si>
    <t>Efficiency Measurement (according to item j in section 2.9)</t>
  </si>
  <si>
    <r>
      <t xml:space="preserve">The outlet water temperature shall be adjusted by varying the rate of flow until the temperature is constant at 70 °F± 2 °F above the supply temperature. After the outlet temperature is constant, as indicated by no variation in excess of 2 </t>
    </r>
    <r>
      <rPr>
        <sz val="11"/>
        <color indexed="8"/>
        <rFont val="Calibri"/>
        <family val="2"/>
      </rPr>
      <t>°</t>
    </r>
    <r>
      <rPr>
        <i/>
        <sz val="11"/>
        <color indexed="8"/>
        <rFont val="Palatino Linotype"/>
        <family val="1"/>
      </rPr>
      <t>F over a 3 minute period, the outlet water shall be diverted from the waste line to the weighing container. Water shall flow for exactly 30 minutes, at which the total gas and electrical power consumption shall be measured as well as the weight of the water in the container.</t>
    </r>
  </si>
  <si>
    <t>Max Mean Tank Temp (°F)</t>
  </si>
  <si>
    <t>Standby Loss Measurement Temperature Data</t>
  </si>
  <si>
    <t>Standby Loss, S (percent per hour)</t>
  </si>
  <si>
    <r>
      <t>Thermal Efficiency, E</t>
    </r>
    <r>
      <rPr>
        <vertAlign val="subscript"/>
        <sz val="11"/>
        <rFont val="Palatino Linotype"/>
        <family val="1"/>
      </rPr>
      <t>t</t>
    </r>
  </si>
  <si>
    <t>Storage Capacity, Va</t>
  </si>
  <si>
    <t>Begin Standby Test (according to section 2.10)</t>
  </si>
  <si>
    <t>Standby Heat Loss Measurement (according to section 2.10)</t>
  </si>
  <si>
    <r>
      <t xml:space="preserve">Average Water Inlet Temperature [58 </t>
    </r>
    <r>
      <rPr>
        <sz val="11"/>
        <color theme="1"/>
        <rFont val="Calibri"/>
        <family val="2"/>
      </rPr>
      <t>±</t>
    </r>
    <r>
      <rPr>
        <sz val="11"/>
        <color theme="1"/>
        <rFont val="Palatino Linotype"/>
        <family val="1"/>
      </rPr>
      <t xml:space="preserve"> 2 deg F], T</t>
    </r>
    <r>
      <rPr>
        <vertAlign val="subscript"/>
        <sz val="11"/>
        <color theme="1"/>
        <rFont val="Palatino Linotype"/>
        <family val="1"/>
      </rPr>
      <t xml:space="preserve">in </t>
    </r>
  </si>
  <si>
    <t>Density of Water, ρ</t>
  </si>
  <si>
    <t>lbs/gal</t>
  </si>
  <si>
    <r>
      <t>Storage Capacity, V</t>
    </r>
    <r>
      <rPr>
        <b/>
        <vertAlign val="subscript"/>
        <sz val="11"/>
        <color theme="1"/>
        <rFont val="Palatino Linotype"/>
        <family val="1"/>
      </rPr>
      <t>a</t>
    </r>
  </si>
  <si>
    <t>Determination of Storage Tank Volume (according to section 2.30)</t>
  </si>
  <si>
    <r>
      <t xml:space="preserve">For a water heater with a storage vessel or any water heater having an input rating of less than 4,000 Btu per hour per gallon of capacity, the storage capacity shall be within </t>
    </r>
    <r>
      <rPr>
        <sz val="11"/>
        <color indexed="8"/>
        <rFont val="Calibri"/>
        <family val="2"/>
      </rPr>
      <t>±</t>
    </r>
    <r>
      <rPr>
        <i/>
        <sz val="9.35"/>
        <color indexed="8"/>
        <rFont val="Palatino Linotype"/>
        <family val="1"/>
      </rPr>
      <t xml:space="preserve"> </t>
    </r>
    <r>
      <rPr>
        <i/>
        <sz val="11"/>
        <color indexed="8"/>
        <rFont val="Palatino Linotype"/>
        <family val="1"/>
      </rPr>
      <t>5.0 percent of the manufacturer's rated volume.</t>
    </r>
  </si>
  <si>
    <t>Type:</t>
  </si>
  <si>
    <t>Type</t>
  </si>
  <si>
    <t>Electric Storage</t>
  </si>
  <si>
    <t>Gas-Fired Storage</t>
  </si>
  <si>
    <t>Oil-Fired Storage</t>
  </si>
  <si>
    <t>Gas-Fired Instantaneous</t>
  </si>
  <si>
    <t>Hot Water Supply Boilers</t>
  </si>
  <si>
    <t>Oil-Fired Instantaneous</t>
  </si>
  <si>
    <t>No</t>
  </si>
  <si>
    <t>Yes</t>
  </si>
  <si>
    <t>Yes_No</t>
  </si>
  <si>
    <t>Provided Data</t>
  </si>
  <si>
    <t>Manufacturer :</t>
  </si>
  <si>
    <t>%</t>
  </si>
  <si>
    <r>
      <t>Final Ambient Air Temperature (</t>
    </r>
    <r>
      <rPr>
        <sz val="11"/>
        <color theme="1"/>
        <rFont val="Palatino Linotype"/>
        <family val="1"/>
      </rPr>
      <t>°F)</t>
    </r>
  </si>
  <si>
    <r>
      <t>C</t>
    </r>
    <r>
      <rPr>
        <vertAlign val="subscript"/>
        <sz val="11"/>
        <rFont val="Palatino Linotype"/>
        <family val="1"/>
      </rPr>
      <t>p</t>
    </r>
    <r>
      <rPr>
        <sz val="11"/>
        <rFont val="Palatino Linotype"/>
        <family val="1"/>
      </rPr>
      <t xml:space="preserve"> (BTU/lb °F)</t>
    </r>
  </si>
  <si>
    <r>
      <t>Hourly Standby Losses, Q</t>
    </r>
    <r>
      <rPr>
        <b/>
        <vertAlign val="subscript"/>
        <sz val="11"/>
        <color indexed="8"/>
        <rFont val="Palatino Linotype"/>
        <family val="1"/>
      </rPr>
      <t xml:space="preserve">hr </t>
    </r>
    <r>
      <rPr>
        <b/>
        <sz val="11"/>
        <color indexed="8"/>
        <rFont val="Palatino Linotype"/>
        <family val="1"/>
      </rPr>
      <t>(BTU/hr)</t>
    </r>
  </si>
  <si>
    <r>
      <t>∆T</t>
    </r>
    <r>
      <rPr>
        <vertAlign val="subscript"/>
        <sz val="11"/>
        <color indexed="8"/>
        <rFont val="Palatino Linotype"/>
        <family val="1"/>
      </rPr>
      <t>3</t>
    </r>
    <r>
      <rPr>
        <sz val="11"/>
        <color indexed="8"/>
        <rFont val="Palatino Linotype"/>
        <family val="1"/>
      </rPr>
      <t xml:space="preserve"> (°F)</t>
    </r>
  </si>
  <si>
    <r>
      <t>∆T</t>
    </r>
    <r>
      <rPr>
        <vertAlign val="subscript"/>
        <sz val="11"/>
        <color indexed="8"/>
        <rFont val="Palatino Linotype"/>
        <family val="1"/>
      </rPr>
      <t>4</t>
    </r>
    <r>
      <rPr>
        <sz val="11"/>
        <color indexed="8"/>
        <rFont val="Palatino Linotype"/>
        <family val="1"/>
      </rPr>
      <t xml:space="preserve"> (°F)</t>
    </r>
  </si>
  <si>
    <t>Constants used in Calculations</t>
  </si>
  <si>
    <t>Constant</t>
  </si>
  <si>
    <t>Unadjusted Density of Water, ρ</t>
  </si>
  <si>
    <t>lbs/gal°F</t>
  </si>
  <si>
    <t>lbs/gal°F^2</t>
  </si>
  <si>
    <t>lbs/gal°F^3</t>
  </si>
  <si>
    <t>Adjusting Coefficient a Water Density</t>
  </si>
  <si>
    <t>Adjusting Coefficient b Water Density</t>
  </si>
  <si>
    <t>Adjusting Coefficient c Water Density</t>
  </si>
  <si>
    <t>Constants used in Efficiency Measurement</t>
  </si>
  <si>
    <r>
      <t xml:space="preserve">Nominal Specific Heat of Water at 105 </t>
    </r>
    <r>
      <rPr>
        <sz val="11"/>
        <color theme="1"/>
        <rFont val="Calibri"/>
        <family val="2"/>
      </rPr>
      <t>°</t>
    </r>
    <r>
      <rPr>
        <sz val="11"/>
        <color theme="1"/>
        <rFont val="Palatino Linotype"/>
        <family val="1"/>
      </rPr>
      <t>F</t>
    </r>
  </si>
  <si>
    <r>
      <t>[Btu/lb</t>
    </r>
    <r>
      <rPr>
        <sz val="11"/>
        <rFont val="Calibri"/>
        <family val="2"/>
      </rPr>
      <t>°</t>
    </r>
    <r>
      <rPr>
        <sz val="11"/>
        <rFont val="Palatino Linotype"/>
        <family val="1"/>
      </rPr>
      <t>F]</t>
    </r>
  </si>
  <si>
    <t>Constants used in Standby Heat Loss Measurement</t>
  </si>
  <si>
    <t>Nominal Specific Heat of Water</t>
  </si>
  <si>
    <t>10 CFR 431.106:  Uniform Test Method for Measuring the Energy Efficiency of Commercial Water Heaters [77 FR 28928, May 16, 2012]</t>
  </si>
  <si>
    <t>Thermal Efficiency Test</t>
  </si>
  <si>
    <t>Standby Loss Test</t>
  </si>
  <si>
    <t>Standby Losses</t>
  </si>
  <si>
    <t>Input Rate (Btu/h)</t>
  </si>
  <si>
    <r>
      <t xml:space="preserve">During the conduct of the test, the ambient air temperature shall be maintained at 75 </t>
    </r>
    <r>
      <rPr>
        <sz val="11"/>
        <color theme="1"/>
        <rFont val="Calibri"/>
        <family val="2"/>
      </rPr>
      <t>±</t>
    </r>
    <r>
      <rPr>
        <i/>
        <sz val="11"/>
        <color theme="1"/>
        <rFont val="Palatino Linotype"/>
        <family val="1"/>
      </rPr>
      <t xml:space="preserve"> 10 </t>
    </r>
    <r>
      <rPr>
        <sz val="11"/>
        <color theme="1"/>
        <rFont val="Calibri"/>
        <family val="2"/>
      </rPr>
      <t>°</t>
    </r>
    <r>
      <rPr>
        <i/>
        <sz val="11"/>
        <color theme="1"/>
        <rFont val="Palatino Linotype"/>
        <family val="1"/>
      </rPr>
      <t xml:space="preserve">F (24 </t>
    </r>
    <r>
      <rPr>
        <sz val="11"/>
        <color theme="1"/>
        <rFont val="Calibri"/>
        <family val="2"/>
      </rPr>
      <t>±</t>
    </r>
    <r>
      <rPr>
        <i/>
        <sz val="11"/>
        <color theme="1"/>
        <rFont val="Palatino Linotype"/>
        <family val="1"/>
      </rPr>
      <t xml:space="preserve"> 5.5 </t>
    </r>
    <r>
      <rPr>
        <sz val="11"/>
        <color theme="1"/>
        <rFont val="Calibri"/>
        <family val="2"/>
      </rPr>
      <t>°</t>
    </r>
    <r>
      <rPr>
        <i/>
        <sz val="11"/>
        <color theme="1"/>
        <rFont val="Palatino Linotype"/>
        <family val="1"/>
      </rPr>
      <t>C).</t>
    </r>
  </si>
  <si>
    <t>After flowing into weighing container for exactly 30 minutes, or measured by a water meter.</t>
  </si>
  <si>
    <t>Immediately After Test</t>
  </si>
  <si>
    <t>Electrical Energy Consumption (kWh)</t>
  </si>
  <si>
    <t>Converted Electrical Energy Consumption (Btu)</t>
  </si>
  <si>
    <r>
      <t>Total Fuel Flow as Metered (ft</t>
    </r>
    <r>
      <rPr>
        <vertAlign val="superscript"/>
        <sz val="11"/>
        <rFont val="Palatino Linotype"/>
        <family val="1"/>
      </rPr>
      <t>3</t>
    </r>
    <r>
      <rPr>
        <sz val="11"/>
        <rFont val="Palatino Linotype"/>
        <family val="1"/>
      </rPr>
      <t>)</t>
    </r>
  </si>
  <si>
    <t>Final Mean Tank Temperature (°F)</t>
  </si>
  <si>
    <r>
      <t>Temperature Rise (</t>
    </r>
    <r>
      <rPr>
        <sz val="11"/>
        <rFont val="Calibri"/>
        <family val="2"/>
      </rPr>
      <t>°</t>
    </r>
    <r>
      <rPr>
        <sz val="11"/>
        <rFont val="Palatino Linotype"/>
        <family val="1"/>
      </rPr>
      <t>F)</t>
    </r>
  </si>
  <si>
    <r>
      <t>HHV (Btu/ft</t>
    </r>
    <r>
      <rPr>
        <vertAlign val="superscript"/>
        <sz val="11"/>
        <rFont val="Palatino Linotype"/>
        <family val="1"/>
      </rPr>
      <t xml:space="preserve">3 </t>
    </r>
    <r>
      <rPr>
        <sz val="11"/>
        <rFont val="Palatino Linotype"/>
        <family val="1"/>
      </rPr>
      <t>@ 60 °F, 30 in. Hg, dry)</t>
    </r>
  </si>
  <si>
    <t>Electrical Consumption (Btu)</t>
  </si>
  <si>
    <t>Measured Electricity Consumed (kWh)</t>
  </si>
  <si>
    <r>
      <t>Metered Gas Consumed (ft</t>
    </r>
    <r>
      <rPr>
        <vertAlign val="superscript"/>
        <sz val="11"/>
        <color theme="1"/>
        <rFont val="Palatino Linotype"/>
        <family val="1"/>
      </rPr>
      <t>3</t>
    </r>
    <r>
      <rPr>
        <sz val="11"/>
        <color theme="1"/>
        <rFont val="Palatino Linotype"/>
        <family val="1"/>
      </rPr>
      <t>)</t>
    </r>
  </si>
  <si>
    <t>Total Weight of Water Heated (lbs)</t>
  </si>
  <si>
    <t xml:space="preserve">The gas to the main burner(s) shall be turned on and the appliance put into operation. After the first cutout, allow the water heater to remain in the standby mode until the next cutout. At this time, record the time, ambient temperature, and the maximum mean tank temperature. </t>
  </si>
  <si>
    <t xml:space="preserve">Immediately after the conclusion of the test, record the total fuel flow and electrical energy consumption, the final ambientair temperature, the time duration of the standby loss test in hours, and the maximum mean tank temperature that occurs after cutout. </t>
  </si>
  <si>
    <r>
      <t>Corrected Gas Used ft</t>
    </r>
    <r>
      <rPr>
        <vertAlign val="superscript"/>
        <sz val="11"/>
        <rFont val="Palatino Linotype"/>
        <family val="1"/>
      </rPr>
      <t>3</t>
    </r>
    <r>
      <rPr>
        <sz val="11"/>
        <rFont val="Palatino Linotype"/>
        <family val="1"/>
      </rPr>
      <t xml:space="preserve"> @ 60 °F, 30 in. Hg, dry) </t>
    </r>
  </si>
  <si>
    <r>
      <t>Heating Value of Gas (Btu/ft</t>
    </r>
    <r>
      <rPr>
        <vertAlign val="superscript"/>
        <sz val="11"/>
        <color theme="1"/>
        <rFont val="Palatino Linotype"/>
        <family val="1"/>
      </rPr>
      <t xml:space="preserve">3 </t>
    </r>
    <r>
      <rPr>
        <sz val="11"/>
        <color theme="1"/>
        <rFont val="Palatino Linotype"/>
        <family val="1"/>
      </rPr>
      <t>@ 60 °F, 30 in. Hg, saturated)</t>
    </r>
  </si>
  <si>
    <r>
      <t>Corrected Gas Used (ft</t>
    </r>
    <r>
      <rPr>
        <vertAlign val="superscript"/>
        <sz val="11"/>
        <rFont val="Palatino Linotype"/>
        <family val="1"/>
      </rPr>
      <t>3</t>
    </r>
    <r>
      <rPr>
        <sz val="11"/>
        <rFont val="Palatino Linotype"/>
        <family val="1"/>
      </rPr>
      <t xml:space="preserve"> @ 60 °F, 30 in. Hg, dry) </t>
    </r>
  </si>
  <si>
    <r>
      <t>Average Gas Supply Temperature (</t>
    </r>
    <r>
      <rPr>
        <sz val="11"/>
        <rFont val="Calibri"/>
        <family val="2"/>
      </rPr>
      <t>°</t>
    </r>
    <r>
      <rPr>
        <sz val="11"/>
        <rFont val="Palatino Linotype"/>
        <family val="1"/>
      </rPr>
      <t>F)</t>
    </r>
  </si>
  <si>
    <t>[Btu/gallon°F]</t>
  </si>
  <si>
    <t>Record the mean tank and ambient air temperature every 15 minutes until the first cutout after 24 hours, or until 48 hours if the water heater is not in heating mode at that time.</t>
  </si>
  <si>
    <t xml:space="preserve">The ambient air temperature of the test room shall be maintained at 75 °F ± 10 °F (24 °C ± 5.5 °C). The room temperature shall not vary more than ± 7 °F (± 4 °C) from the average during the test. </t>
  </si>
  <si>
    <t>Instructions and table of contents</t>
  </si>
  <si>
    <t>Lab information, product information, and test results</t>
  </si>
  <si>
    <t>Instrumentation used to conduct test measurements</t>
  </si>
  <si>
    <t>Table of test condition requirements for each test</t>
  </si>
  <si>
    <t>Photographs taken during test</t>
  </si>
  <si>
    <t>Inputs for report template user to provide comments</t>
  </si>
  <si>
    <t>Report review history</t>
  </si>
  <si>
    <t>Used for drop-down lists; summary of drop-down options</t>
  </si>
  <si>
    <t>Report template revision history</t>
  </si>
  <si>
    <t>Storage tank volume measurement inputs and calculations</t>
  </si>
  <si>
    <t>Thermal efficiency test measurement inputs and calculations</t>
  </si>
  <si>
    <t>Standby loss test measurement inputs and calculations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</si>
</sst>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000"/>
    <numFmt numFmtId="167" formatCode="0.00000"/>
  </numFmts>
  <fonts count="50" x14ac:knownFonts="1">
    <font>
      <sz val="11"/>
      <color theme="1"/>
      <name val="Calibri"/>
      <family val="2"/>
      <scheme val="minor"/>
    </font>
    <font>
      <sz val="11"/>
      <name val="Calibri"/>
      <family val="2"/>
    </font>
    <font>
      <sz val="8"/>
      <name val="Calibri"/>
      <family val="2"/>
    </font>
    <font>
      <sz val="10"/>
      <name val="Arial"/>
      <family val="2"/>
    </font>
    <font>
      <sz val="11"/>
      <name val="Calibri"/>
      <family val="2"/>
      <scheme val="minor"/>
    </font>
    <font>
      <sz val="11"/>
      <color theme="1"/>
      <name val="Calibri"/>
      <family val="2"/>
    </font>
    <font>
      <sz val="11"/>
      <color indexed="8"/>
      <name val="Calibri"/>
      <family val="2"/>
      <scheme val="minor"/>
    </font>
    <font>
      <b/>
      <sz val="11"/>
      <name val="Palatino Linotype"/>
      <family val="2"/>
    </font>
    <font>
      <sz val="11"/>
      <color theme="1"/>
      <name val="Palatino Linotype"/>
      <family val="2"/>
    </font>
    <font>
      <sz val="11"/>
      <color theme="1"/>
      <name val="Palatino Linotype"/>
      <family val="1"/>
    </font>
    <font>
      <sz val="11"/>
      <color rgb="FF000000"/>
      <name val="Palatino Linotype"/>
      <family val="1"/>
    </font>
    <font>
      <b/>
      <sz val="11"/>
      <color theme="1"/>
      <name val="Palatino Linotype"/>
      <family val="1"/>
    </font>
    <font>
      <sz val="11"/>
      <name val="Palatino Linotype"/>
      <family val="2"/>
    </font>
    <font>
      <sz val="11"/>
      <color theme="1"/>
      <name val="Calibri"/>
      <family val="2"/>
      <scheme val="minor"/>
    </font>
    <font>
      <sz val="11"/>
      <color theme="0"/>
      <name val="Calibri"/>
      <family val="2"/>
      <scheme val="minor"/>
    </font>
    <font>
      <u/>
      <sz val="11"/>
      <color theme="10"/>
      <name val="Palatino Linotype"/>
      <family val="2"/>
    </font>
    <font>
      <sz val="11"/>
      <name val="Palatino Linotype"/>
      <family val="1"/>
    </font>
    <font>
      <b/>
      <sz val="11"/>
      <name val="Palatino Linotype"/>
      <family val="1"/>
    </font>
    <font>
      <i/>
      <sz val="11"/>
      <name val="Palatino Linotype"/>
      <family val="1"/>
    </font>
    <font>
      <sz val="11"/>
      <color theme="0"/>
      <name val="Palatino Linotype"/>
      <family val="1"/>
    </font>
    <font>
      <sz val="14"/>
      <name val="Palatino Linotype"/>
      <family val="1"/>
    </font>
    <font>
      <b/>
      <sz val="11"/>
      <color indexed="8"/>
      <name val="Palatino Linotype"/>
      <family val="1"/>
    </font>
    <font>
      <vertAlign val="subscript"/>
      <sz val="11"/>
      <color theme="1"/>
      <name val="Palatino Linotype"/>
      <family val="1"/>
    </font>
    <font>
      <vertAlign val="subscript"/>
      <sz val="11"/>
      <name val="Palatino Linotype"/>
      <family val="1"/>
    </font>
    <font>
      <i/>
      <sz val="11"/>
      <color indexed="8"/>
      <name val="Palatino Linotype"/>
      <family val="1"/>
    </font>
    <font>
      <i/>
      <sz val="11"/>
      <color theme="1"/>
      <name val="Palatino Linotype"/>
      <family val="1"/>
    </font>
    <font>
      <b/>
      <vertAlign val="subscript"/>
      <sz val="11"/>
      <name val="Palatino Linotype"/>
      <family val="1"/>
    </font>
    <font>
      <b/>
      <sz val="11"/>
      <color theme="1"/>
      <name val="Calibri"/>
      <family val="2"/>
    </font>
    <font>
      <i/>
      <sz val="11"/>
      <color rgb="FFFF0000"/>
      <name val="Calibri"/>
      <family val="2"/>
      <scheme val="minor"/>
    </font>
    <font>
      <b/>
      <sz val="14"/>
      <name val="Palatino Linotype"/>
      <family val="1"/>
    </font>
    <font>
      <b/>
      <sz val="14"/>
      <color theme="1"/>
      <name val="Palatino Linotype"/>
      <family val="1"/>
    </font>
    <font>
      <b/>
      <sz val="14"/>
      <name val="Palatino Linotype"/>
      <family val="2"/>
    </font>
    <font>
      <b/>
      <sz val="11"/>
      <color theme="0"/>
      <name val="Palatino Linotype"/>
      <family val="1"/>
    </font>
    <font>
      <u/>
      <sz val="12"/>
      <color theme="10"/>
      <name val="Palatino Linotype"/>
      <family val="2"/>
    </font>
    <font>
      <sz val="11"/>
      <color indexed="8"/>
      <name val="Palatino Linotype"/>
      <family val="1"/>
    </font>
    <font>
      <u/>
      <sz val="11"/>
      <color theme="10"/>
      <name val="Calibri"/>
      <family val="2"/>
    </font>
    <font>
      <i/>
      <sz val="11"/>
      <color theme="6" tint="-0.499984740745262"/>
      <name val="Palatino Linotype"/>
      <family val="2"/>
    </font>
    <font>
      <i/>
      <sz val="11"/>
      <color rgb="FF7F7F7F"/>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color indexed="8"/>
      <name val="Calibri"/>
      <family val="2"/>
    </font>
    <font>
      <vertAlign val="superscript"/>
      <sz val="11"/>
      <color theme="1"/>
      <name val="Palatino Linotype"/>
      <family val="1"/>
    </font>
    <font>
      <b/>
      <vertAlign val="subscript"/>
      <sz val="11"/>
      <color theme="1"/>
      <name val="Palatino Linotype"/>
      <family val="1"/>
    </font>
    <font>
      <i/>
      <sz val="9.35"/>
      <color indexed="8"/>
      <name val="Palatino Linotype"/>
      <family val="1"/>
    </font>
    <font>
      <b/>
      <vertAlign val="subscript"/>
      <sz val="11"/>
      <color indexed="8"/>
      <name val="Palatino Linotype"/>
      <family val="1"/>
    </font>
    <font>
      <vertAlign val="subscript"/>
      <sz val="11"/>
      <color indexed="8"/>
      <name val="Palatino Linotype"/>
      <family val="1"/>
    </font>
    <font>
      <b/>
      <sz val="12"/>
      <color theme="1"/>
      <name val="Palatino Linotype"/>
      <family val="1"/>
    </font>
    <font>
      <vertAlign val="superscript"/>
      <sz val="11"/>
      <name val="Palatino Linotype"/>
      <family val="1"/>
    </font>
    <font>
      <u/>
      <sz val="12"/>
      <color theme="10"/>
      <name val="Palatino Linotype"/>
      <family val="1"/>
    </font>
  </fonts>
  <fills count="23">
    <fill>
      <patternFill patternType="none"/>
    </fill>
    <fill>
      <patternFill patternType="gray125"/>
    </fill>
    <fill>
      <patternFill patternType="solid">
        <fgColor theme="0" tint="-0.24994659260841701"/>
        <bgColor indexed="64"/>
      </patternFill>
    </fill>
    <fill>
      <patternFill patternType="solid">
        <fgColor theme="4" tint="0.59999389629810485"/>
        <bgColor indexed="65"/>
      </patternFill>
    </fill>
    <fill>
      <patternFill patternType="solid">
        <fgColor theme="5" tint="0.39997558519241921"/>
        <bgColor indexed="65"/>
      </patternFill>
    </fill>
    <fill>
      <patternFill patternType="solid">
        <fgColor theme="4" tint="0.599963377788628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0066CC"/>
        <bgColor indexed="64"/>
      </patternFill>
    </fill>
    <fill>
      <patternFill patternType="solid">
        <fgColor rgb="FF99CCFF"/>
        <bgColor indexed="64"/>
      </patternFill>
    </fill>
    <fill>
      <patternFill patternType="solid">
        <fgColor rgb="FF800000"/>
        <bgColor indexed="64"/>
      </patternFill>
    </fill>
    <fill>
      <patternFill patternType="lightUp">
        <fgColor auto="1"/>
        <bgColor rgb="FFD8D8D8"/>
      </patternFill>
    </fill>
    <fill>
      <patternFill patternType="solid">
        <fgColor theme="9"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9" tint="0.79998168889431442"/>
        <bgColor auto="1"/>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theme="0" tint="-0.24994659260841701"/>
      </top>
      <bottom style="medium">
        <color indexed="64"/>
      </bottom>
      <diagonal/>
    </border>
    <border>
      <left style="medium">
        <color indexed="64"/>
      </left>
      <right style="thin">
        <color indexed="64"/>
      </right>
      <top style="thin">
        <color theme="0" tint="-0.24994659260841701"/>
      </top>
      <bottom style="thin">
        <color theme="0" tint="-0.24994659260841701"/>
      </bottom>
      <diagonal/>
    </border>
    <border>
      <left style="thin">
        <color auto="1"/>
      </left>
      <right style="medium">
        <color indexed="64"/>
      </right>
      <top/>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medium">
        <color indexed="64"/>
      </left>
      <right style="thin">
        <color theme="0" tint="-0.24994659260841701"/>
      </right>
      <top/>
      <bottom/>
      <diagonal/>
    </border>
    <border>
      <left style="thin">
        <color theme="0" tint="-0.24994659260841701"/>
      </left>
      <right style="medium">
        <color indexed="64"/>
      </right>
      <top/>
      <bottom/>
      <diagonal/>
    </border>
    <border>
      <left style="medium">
        <color indexed="64"/>
      </left>
      <right style="thin">
        <color theme="0" tint="-0.24994659260841701"/>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style="thin">
        <color theme="0" tint="-0.24994659260841701"/>
      </right>
      <top/>
      <bottom style="medium">
        <color indexed="64"/>
      </bottom>
      <diagonal/>
    </border>
    <border>
      <left style="thin">
        <color theme="0" tint="-0.24994659260841701"/>
      </left>
      <right style="medium">
        <color indexed="64"/>
      </right>
      <top/>
      <bottom style="medium">
        <color indexed="64"/>
      </bottom>
      <diagonal/>
    </border>
    <border>
      <left style="medium">
        <color indexed="64"/>
      </left>
      <right/>
      <top/>
      <bottom style="thin">
        <color theme="0" tint="-0.24994659260841701"/>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theme="0" tint="-0.24994659260841701"/>
      </right>
      <top/>
      <bottom style="thin">
        <color indexed="64"/>
      </bottom>
      <diagonal/>
    </border>
    <border>
      <left style="thin">
        <color theme="0" tint="-0.24994659260841701"/>
      </left>
      <right style="medium">
        <color indexed="64"/>
      </right>
      <top/>
      <bottom style="thin">
        <color indexed="64"/>
      </bottom>
      <diagonal/>
    </border>
    <border>
      <left/>
      <right style="medium">
        <color indexed="64"/>
      </right>
      <top style="thin">
        <color theme="0" tint="-0.24994659260841701"/>
      </top>
      <bottom style="thin">
        <color theme="0" tint="-0.24994659260841701"/>
      </bottom>
      <diagonal/>
    </border>
    <border>
      <left/>
      <right style="medium">
        <color indexed="64"/>
      </right>
      <top style="thin">
        <color theme="0" tint="-0.24994659260841701"/>
      </top>
      <bottom style="medium">
        <color indexed="64"/>
      </bottom>
      <diagonal/>
    </border>
    <border>
      <left style="medium">
        <color indexed="64"/>
      </left>
      <right style="thin">
        <color indexed="64"/>
      </right>
      <top style="thin">
        <color theme="0" tint="-0.24994659260841701"/>
      </top>
      <bottom/>
      <diagonal/>
    </border>
    <border>
      <left style="medium">
        <color indexed="64"/>
      </left>
      <right style="thin">
        <color indexed="64"/>
      </right>
      <top/>
      <bottom style="thin">
        <color theme="0" tint="-0.24994659260841701"/>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theme="0" tint="-0.24994659260841701"/>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theme="0" tint="-0.24994659260841701"/>
      </bottom>
      <diagonal/>
    </border>
    <border>
      <left style="medium">
        <color indexed="64"/>
      </left>
      <right style="thin">
        <color indexed="64"/>
      </right>
      <top style="medium">
        <color indexed="64"/>
      </top>
      <bottom style="thin">
        <color indexed="64"/>
      </bottom>
      <diagonal/>
    </border>
    <border>
      <left/>
      <right/>
      <top style="thin">
        <color theme="0" tint="-0.24994659260841701"/>
      </top>
      <bottom style="thin">
        <color theme="0" tint="-0.24994659260841701"/>
      </bottom>
      <diagonal/>
    </border>
    <border>
      <left style="thin">
        <color indexed="64"/>
      </left>
      <right style="medium">
        <color indexed="64"/>
      </right>
      <top/>
      <bottom style="thin">
        <color theme="0" tint="-0.24994659260841701"/>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style="medium">
        <color indexed="64"/>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style="thin">
        <color theme="0" tint="-0.24994659260841701"/>
      </left>
      <right/>
      <top style="thin">
        <color theme="0" tint="-0.24994659260841701"/>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theme="0" tint="-0.24994659260841701"/>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theme="0" tint="-0.249977111117893"/>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theme="0" tint="-0.249977111117893"/>
      </top>
      <bottom style="thin">
        <color theme="0" tint="-0.24994659260841701"/>
      </bottom>
      <diagonal/>
    </border>
    <border>
      <left style="medium">
        <color indexed="64"/>
      </left>
      <right style="thin">
        <color indexed="64"/>
      </right>
      <top style="thin">
        <color theme="0" tint="-0.249977111117893"/>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thin">
        <color theme="0" tint="-0.249977111117893"/>
      </bottom>
      <diagonal/>
    </border>
    <border>
      <left style="medium">
        <color indexed="64"/>
      </left>
      <right/>
      <top style="thin">
        <color theme="0" tint="-0.249977111117893"/>
      </top>
      <bottom style="medium">
        <color indexed="64"/>
      </bottom>
      <diagonal/>
    </border>
    <border>
      <left style="medium">
        <color indexed="64"/>
      </left>
      <right style="thin">
        <color indexed="64"/>
      </right>
      <top/>
      <bottom style="thin">
        <color theme="0" tint="-0.249977111117893"/>
      </bottom>
      <diagonal/>
    </border>
  </borders>
  <cellStyleXfs count="24">
    <xf numFmtId="0" fontId="0" fillId="0" borderId="0"/>
    <xf numFmtId="0" fontId="3" fillId="0" borderId="0"/>
    <xf numFmtId="0" fontId="7" fillId="2" borderId="0" applyNumberFormat="0" applyBorder="0" applyProtection="0">
      <alignment horizontal="left" vertical="center"/>
    </xf>
    <xf numFmtId="0" fontId="8" fillId="0" borderId="0"/>
    <xf numFmtId="0" fontId="13" fillId="3" borderId="0" applyNumberFormat="0" applyBorder="0" applyAlignment="0" applyProtection="0"/>
    <xf numFmtId="0" fontId="14" fillId="4" borderId="0" applyNumberFormat="0" applyBorder="0" applyAlignment="0" applyProtection="0"/>
    <xf numFmtId="0" fontId="12" fillId="5" borderId="1" applyNumberFormat="0" applyProtection="0">
      <alignment horizontal="center" vertical="center"/>
    </xf>
    <xf numFmtId="0" fontId="15" fillId="0" borderId="0" applyNumberFormat="0" applyFill="0" applyBorder="0" applyAlignment="0" applyProtection="0">
      <alignment vertical="top"/>
      <protection locked="0"/>
    </xf>
    <xf numFmtId="0" fontId="8" fillId="0" borderId="0"/>
    <xf numFmtId="0" fontId="35" fillId="0" borderId="0" applyNumberFormat="0" applyFill="0" applyBorder="0" applyAlignment="0" applyProtection="0">
      <alignment vertical="top"/>
      <protection locked="0"/>
    </xf>
    <xf numFmtId="0" fontId="19" fillId="19" borderId="1">
      <alignment horizontal="center" vertical="center"/>
    </xf>
    <xf numFmtId="0" fontId="12" fillId="20" borderId="1" applyNumberFormat="0" applyAlignment="0" applyProtection="0"/>
    <xf numFmtId="0" fontId="9" fillId="0" borderId="1">
      <alignment horizontal="center"/>
    </xf>
    <xf numFmtId="0" fontId="36" fillId="21" borderId="0" applyNumberFormat="0" applyAlignment="0" applyProtection="0"/>
    <xf numFmtId="0" fontId="37" fillId="0" borderId="0" applyNumberFormat="0" applyFill="0" applyBorder="0" applyAlignment="0" applyProtection="0"/>
    <xf numFmtId="0" fontId="9" fillId="0" borderId="1">
      <alignment horizontal="center" vertical="center"/>
    </xf>
    <xf numFmtId="0" fontId="38" fillId="5" borderId="1" applyNumberFormat="0" applyProtection="0">
      <alignment horizontal="center" vertical="center"/>
    </xf>
    <xf numFmtId="0" fontId="8" fillId="0" borderId="0"/>
    <xf numFmtId="0" fontId="3" fillId="0" borderId="0"/>
    <xf numFmtId="0" fontId="3" fillId="0" borderId="0"/>
    <xf numFmtId="0" fontId="39" fillId="22" borderId="1" applyNumberFormat="0" applyProtection="0">
      <alignment horizontal="center" vertical="center"/>
    </xf>
    <xf numFmtId="0" fontId="40" fillId="10" borderId="0"/>
    <xf numFmtId="0" fontId="11" fillId="0" borderId="0"/>
    <xf numFmtId="0" fontId="11" fillId="0" borderId="23">
      <alignment horizontal="center" vertical="center" wrapText="1"/>
    </xf>
  </cellStyleXfs>
  <cellXfs count="606">
    <xf numFmtId="0" fontId="0" fillId="0" borderId="0" xfId="0"/>
    <xf numFmtId="0" fontId="0" fillId="0" borderId="0" xfId="0" applyFill="1"/>
    <xf numFmtId="0" fontId="9" fillId="0" borderId="0" xfId="3" applyFont="1" applyBorder="1"/>
    <xf numFmtId="14" fontId="9" fillId="0" borderId="0" xfId="3" applyNumberFormat="1" applyFont="1" applyBorder="1" applyAlignment="1">
      <alignment horizontal="left"/>
    </xf>
    <xf numFmtId="0" fontId="16" fillId="0" borderId="0" xfId="0" applyFont="1"/>
    <xf numFmtId="0" fontId="16" fillId="0" borderId="0" xfId="0" applyFont="1" applyBorder="1"/>
    <xf numFmtId="0" fontId="16" fillId="0" borderId="16" xfId="0" applyFont="1" applyBorder="1"/>
    <xf numFmtId="0" fontId="9" fillId="0" borderId="16" xfId="0" applyFont="1" applyBorder="1"/>
    <xf numFmtId="0" fontId="16" fillId="0" borderId="15" xfId="0" applyFont="1" applyBorder="1"/>
    <xf numFmtId="0" fontId="9" fillId="0" borderId="0" xfId="0" applyFont="1" applyBorder="1"/>
    <xf numFmtId="0" fontId="9" fillId="0" borderId="0" xfId="0" applyFont="1"/>
    <xf numFmtId="0" fontId="9" fillId="0" borderId="0" xfId="0" applyFont="1" applyFill="1"/>
    <xf numFmtId="0" fontId="9" fillId="0" borderId="15" xfId="0" applyFont="1" applyFill="1" applyBorder="1"/>
    <xf numFmtId="0" fontId="24" fillId="0" borderId="0" xfId="0" applyFont="1" applyAlignment="1">
      <alignment horizontal="left" wrapText="1"/>
    </xf>
    <xf numFmtId="0" fontId="24" fillId="0" borderId="0" xfId="0" applyFont="1" applyAlignment="1">
      <alignment wrapText="1"/>
    </xf>
    <xf numFmtId="0" fontId="9" fillId="0" borderId="0" xfId="0" applyFont="1" applyFill="1" applyBorder="1" applyAlignment="1">
      <alignment horizontal="center"/>
    </xf>
    <xf numFmtId="0" fontId="16" fillId="0" borderId="0" xfId="0" applyFont="1" applyBorder="1" applyAlignment="1" applyProtection="1"/>
    <xf numFmtId="2" fontId="16" fillId="0" borderId="0" xfId="0" applyNumberFormat="1" applyFont="1"/>
    <xf numFmtId="2" fontId="9" fillId="0" borderId="0" xfId="0" applyNumberFormat="1" applyFont="1"/>
    <xf numFmtId="2" fontId="9" fillId="0" borderId="0" xfId="0" applyNumberFormat="1" applyFont="1" applyFill="1" applyAlignment="1">
      <alignment horizontal="center"/>
    </xf>
    <xf numFmtId="0" fontId="9" fillId="0" borderId="0" xfId="0" applyFont="1" applyAlignment="1">
      <alignment horizontal="center"/>
    </xf>
    <xf numFmtId="0" fontId="9" fillId="0" borderId="0" xfId="0" applyFont="1" applyBorder="1" applyAlignment="1">
      <alignment horizontal="center"/>
    </xf>
    <xf numFmtId="0" fontId="16" fillId="0" borderId="0" xfId="0" applyFont="1" applyAlignment="1">
      <alignment horizontal="center"/>
    </xf>
    <xf numFmtId="0" fontId="11" fillId="0" borderId="1" xfId="0" applyFont="1" applyBorder="1" applyAlignment="1">
      <alignment horizontal="center"/>
    </xf>
    <xf numFmtId="164" fontId="9" fillId="0" borderId="0" xfId="0" applyNumberFormat="1" applyFont="1" applyBorder="1" applyAlignment="1">
      <alignment horizontal="center"/>
    </xf>
    <xf numFmtId="2" fontId="9" fillId="0" borderId="0" xfId="0" applyNumberFormat="1" applyFont="1" applyAlignment="1">
      <alignment wrapText="1"/>
    </xf>
    <xf numFmtId="2" fontId="9" fillId="0" borderId="0" xfId="0" applyNumberFormat="1" applyFont="1" applyFill="1" applyBorder="1" applyAlignment="1">
      <alignment horizontal="center"/>
    </xf>
    <xf numFmtId="1" fontId="9" fillId="0" borderId="2" xfId="0" applyNumberFormat="1" applyFont="1" applyFill="1" applyBorder="1" applyAlignment="1">
      <alignment horizontal="center"/>
    </xf>
    <xf numFmtId="0" fontId="24" fillId="0" borderId="0" xfId="0" applyFont="1" applyFill="1" applyBorder="1" applyAlignment="1">
      <alignment horizontal="left" wrapText="1"/>
    </xf>
    <xf numFmtId="0" fontId="16" fillId="0" borderId="0" xfId="0" applyFont="1" applyProtection="1"/>
    <xf numFmtId="0" fontId="17" fillId="2" borderId="13" xfId="2" applyFont="1" applyBorder="1" applyProtection="1">
      <alignment horizontal="left" vertical="center"/>
    </xf>
    <xf numFmtId="0" fontId="17" fillId="2" borderId="14" xfId="2" applyFont="1" applyBorder="1" applyProtection="1">
      <alignment horizontal="left" vertical="center"/>
    </xf>
    <xf numFmtId="0" fontId="16" fillId="0" borderId="0" xfId="0" applyFont="1" applyBorder="1" applyProtection="1"/>
    <xf numFmtId="0" fontId="16" fillId="0" borderId="0" xfId="0" applyFont="1" applyFill="1" applyBorder="1" applyProtection="1"/>
    <xf numFmtId="0" fontId="16" fillId="0" borderId="0" xfId="0" applyFont="1" applyFill="1" applyProtection="1"/>
    <xf numFmtId="0" fontId="9" fillId="0" borderId="0" xfId="3" applyFont="1" applyBorder="1" applyProtection="1"/>
    <xf numFmtId="0" fontId="16" fillId="0" borderId="0" xfId="0" applyFont="1" applyBorder="1" applyAlignment="1" applyProtection="1">
      <alignment horizontal="left" vertical="top" wrapText="1"/>
    </xf>
    <xf numFmtId="0" fontId="16" fillId="0" borderId="0" xfId="0" applyFont="1" applyBorder="1" applyAlignment="1" applyProtection="1">
      <alignment horizontal="center" vertical="top" wrapText="1"/>
    </xf>
    <xf numFmtId="0" fontId="16" fillId="0" borderId="0" xfId="0" quotePrefix="1" applyFont="1" applyProtection="1"/>
    <xf numFmtId="0" fontId="20" fillId="0" borderId="0" xfId="0" applyFont="1" applyBorder="1" applyProtection="1"/>
    <xf numFmtId="0" fontId="9" fillId="0" borderId="0" xfId="0" applyFont="1" applyProtection="1"/>
    <xf numFmtId="0" fontId="9" fillId="0" borderId="0" xfId="0" applyFont="1" applyBorder="1" applyAlignment="1" applyProtection="1">
      <alignment wrapText="1"/>
    </xf>
    <xf numFmtId="0" fontId="9" fillId="0" borderId="0" xfId="0" applyFont="1" applyAlignment="1" applyProtection="1">
      <alignment wrapText="1"/>
    </xf>
    <xf numFmtId="0" fontId="9" fillId="0" borderId="0" xfId="0" applyFont="1" applyBorder="1" applyProtection="1"/>
    <xf numFmtId="0" fontId="21" fillId="0" borderId="0" xfId="0" applyFont="1" applyProtection="1"/>
    <xf numFmtId="0" fontId="17" fillId="2" borderId="21" xfId="2" applyFont="1" applyBorder="1" applyProtection="1">
      <alignment horizontal="left" vertical="center"/>
    </xf>
    <xf numFmtId="0" fontId="9" fillId="0" borderId="0" xfId="0" applyFont="1" applyBorder="1" applyAlignment="1" applyProtection="1">
      <alignment horizontal="left" vertical="center"/>
    </xf>
    <xf numFmtId="0" fontId="9" fillId="0" borderId="0" xfId="0" applyFont="1" applyAlignment="1" applyProtection="1"/>
    <xf numFmtId="0" fontId="0" fillId="0" borderId="0" xfId="0" applyFont="1" applyAlignment="1" applyProtection="1">
      <alignment wrapText="1"/>
    </xf>
    <xf numFmtId="164" fontId="4" fillId="0" borderId="0" xfId="0" applyNumberFormat="1" applyFont="1" applyAlignment="1" applyProtection="1">
      <alignment horizontal="center"/>
    </xf>
    <xf numFmtId="0" fontId="4" fillId="0" borderId="0" xfId="0" applyFont="1" applyProtection="1"/>
    <xf numFmtId="164" fontId="4" fillId="0" borderId="0" xfId="0" applyNumberFormat="1" applyFont="1" applyProtection="1"/>
    <xf numFmtId="0" fontId="0" fillId="0" borderId="0" xfId="0" applyFont="1" applyProtection="1"/>
    <xf numFmtId="0" fontId="0" fillId="0" borderId="0" xfId="0" applyFont="1" applyFill="1" applyBorder="1" applyProtection="1"/>
    <xf numFmtId="0" fontId="0" fillId="0" borderId="0" xfId="0" applyFont="1" applyBorder="1" applyProtection="1"/>
    <xf numFmtId="0" fontId="6" fillId="0" borderId="0" xfId="0" applyFont="1" applyBorder="1" applyProtection="1"/>
    <xf numFmtId="14" fontId="9" fillId="0" borderId="0" xfId="3" applyNumberFormat="1" applyFont="1" applyBorder="1" applyAlignment="1" applyProtection="1">
      <alignment horizontal="left"/>
    </xf>
    <xf numFmtId="0" fontId="9" fillId="0" borderId="0" xfId="3" applyFont="1" applyProtection="1"/>
    <xf numFmtId="0" fontId="28" fillId="0" borderId="0" xfId="0" applyFont="1"/>
    <xf numFmtId="0" fontId="16" fillId="0" borderId="33" xfId="1" applyFont="1" applyBorder="1" applyAlignment="1" applyProtection="1">
      <alignment horizontal="left" vertical="center" wrapText="1"/>
    </xf>
    <xf numFmtId="0" fontId="16" fillId="0" borderId="36" xfId="1" applyFont="1" applyBorder="1" applyAlignment="1" applyProtection="1">
      <alignment horizontal="left" vertical="center" wrapText="1"/>
    </xf>
    <xf numFmtId="0" fontId="17" fillId="2" borderId="29" xfId="2" applyFont="1" applyBorder="1" applyProtection="1">
      <alignment horizontal="left" vertical="center"/>
    </xf>
    <xf numFmtId="0" fontId="17" fillId="2" borderId="30" xfId="2" applyFont="1" applyFill="1" applyBorder="1" applyAlignment="1" applyProtection="1">
      <alignment horizontal="left" vertical="center"/>
    </xf>
    <xf numFmtId="0" fontId="17" fillId="2" borderId="30" xfId="2" applyFont="1" applyBorder="1" applyProtection="1">
      <alignment horizontal="left" vertical="center"/>
    </xf>
    <xf numFmtId="0" fontId="29" fillId="0" borderId="23" xfId="0" applyFont="1" applyBorder="1" applyAlignment="1" applyProtection="1">
      <alignment horizontal="center" vertical="center"/>
    </xf>
    <xf numFmtId="0" fontId="19" fillId="12" borderId="11" xfId="8" applyFont="1" applyFill="1" applyBorder="1" applyAlignment="1" applyProtection="1">
      <alignment horizontal="center" vertical="center"/>
    </xf>
    <xf numFmtId="165" fontId="9" fillId="13" borderId="11" xfId="4" applyNumberFormat="1" applyFont="1" applyFill="1" applyBorder="1" applyAlignment="1" applyProtection="1">
      <alignment horizontal="center" vertical="center"/>
    </xf>
    <xf numFmtId="0" fontId="19" fillId="14" borderId="11" xfId="5" applyFont="1" applyFill="1" applyBorder="1" applyAlignment="1" applyProtection="1">
      <alignment horizontal="center" vertical="center"/>
    </xf>
    <xf numFmtId="0" fontId="30" fillId="15" borderId="12" xfId="0" applyFont="1" applyFill="1" applyBorder="1" applyAlignment="1" applyProtection="1">
      <alignment horizontal="center" vertical="center"/>
    </xf>
    <xf numFmtId="0" fontId="7" fillId="9" borderId="15" xfId="2" applyFill="1" applyBorder="1" applyAlignment="1" applyProtection="1">
      <alignment horizontal="left" vertical="center"/>
    </xf>
    <xf numFmtId="0" fontId="7" fillId="9" borderId="45" xfId="2" applyFill="1" applyBorder="1" applyAlignment="1" applyProtection="1">
      <alignment horizontal="left" vertical="center"/>
    </xf>
    <xf numFmtId="0" fontId="31" fillId="9" borderId="15" xfId="2" applyFont="1" applyFill="1" applyBorder="1" applyAlignment="1" applyProtection="1">
      <alignment horizontal="center" vertical="center"/>
    </xf>
    <xf numFmtId="0" fontId="31" fillId="9" borderId="45" xfId="2" applyFont="1" applyFill="1" applyBorder="1" applyAlignment="1" applyProtection="1">
      <alignment horizontal="center" vertical="center"/>
    </xf>
    <xf numFmtId="0" fontId="16" fillId="0" borderId="0" xfId="3" applyFont="1" applyBorder="1" applyProtection="1"/>
    <xf numFmtId="0" fontId="9" fillId="0" borderId="48" xfId="8" applyFont="1" applyBorder="1" applyAlignment="1" applyProtection="1">
      <alignment vertical="center"/>
    </xf>
    <xf numFmtId="0" fontId="16" fillId="0" borderId="51" xfId="0" applyFont="1" applyFill="1" applyBorder="1" applyProtection="1"/>
    <xf numFmtId="0" fontId="9" fillId="0" borderId="52" xfId="3" applyFont="1" applyBorder="1" applyProtection="1"/>
    <xf numFmtId="0" fontId="16" fillId="0" borderId="53" xfId="0" applyFont="1" applyFill="1" applyBorder="1" applyProtection="1"/>
    <xf numFmtId="0" fontId="9" fillId="0" borderId="48" xfId="3" applyFont="1" applyBorder="1" applyProtection="1"/>
    <xf numFmtId="0" fontId="16" fillId="0" borderId="48" xfId="0" applyFont="1" applyFill="1" applyBorder="1" applyProtection="1"/>
    <xf numFmtId="0" fontId="16" fillId="0" borderId="48" xfId="3" applyFont="1" applyBorder="1" applyProtection="1"/>
    <xf numFmtId="0" fontId="16" fillId="0" borderId="54" xfId="0" applyFont="1" applyFill="1" applyBorder="1" applyProtection="1"/>
    <xf numFmtId="0" fontId="16" fillId="0" borderId="50" xfId="3" applyFont="1" applyBorder="1" applyProtection="1"/>
    <xf numFmtId="0" fontId="16" fillId="0" borderId="57" xfId="0" applyFont="1" applyBorder="1" applyProtection="1"/>
    <xf numFmtId="0" fontId="15" fillId="0" borderId="58" xfId="7" applyBorder="1" applyAlignment="1" applyProtection="1">
      <protection locked="0"/>
    </xf>
    <xf numFmtId="0" fontId="9" fillId="0" borderId="57" xfId="0" applyFont="1" applyBorder="1" applyProtection="1"/>
    <xf numFmtId="0" fontId="9" fillId="0" borderId="51" xfId="0" applyFont="1" applyBorder="1" applyProtection="1"/>
    <xf numFmtId="0" fontId="15" fillId="0" borderId="52" xfId="7" applyBorder="1" applyAlignment="1" applyProtection="1">
      <protection locked="0"/>
    </xf>
    <xf numFmtId="0" fontId="9" fillId="0" borderId="53" xfId="0" applyFont="1" applyBorder="1" applyProtection="1"/>
    <xf numFmtId="0" fontId="15" fillId="0" borderId="48" xfId="7" applyBorder="1" applyAlignment="1" applyProtection="1">
      <protection locked="0"/>
    </xf>
    <xf numFmtId="0" fontId="9" fillId="0" borderId="59" xfId="0" applyFont="1" applyBorder="1" applyProtection="1"/>
    <xf numFmtId="0" fontId="9" fillId="0" borderId="61" xfId="0" applyFont="1" applyBorder="1" applyProtection="1"/>
    <xf numFmtId="0" fontId="15" fillId="0" borderId="62" xfId="7" applyBorder="1" applyAlignment="1" applyProtection="1">
      <protection locked="0"/>
    </xf>
    <xf numFmtId="0" fontId="16" fillId="0" borderId="46" xfId="0" applyFont="1" applyBorder="1" applyAlignment="1" applyProtection="1">
      <alignment vertical="center"/>
    </xf>
    <xf numFmtId="0" fontId="16" fillId="0" borderId="47" xfId="0" applyFont="1" applyBorder="1" applyAlignment="1" applyProtection="1">
      <alignment vertical="center"/>
    </xf>
    <xf numFmtId="0" fontId="16" fillId="0" borderId="49" xfId="0" applyFont="1" applyFill="1" applyBorder="1" applyProtection="1"/>
    <xf numFmtId="0" fontId="16" fillId="0" borderId="46" xfId="0" applyFont="1" applyFill="1" applyBorder="1" applyAlignment="1" applyProtection="1">
      <alignment vertical="center"/>
    </xf>
    <xf numFmtId="0" fontId="16" fillId="0" borderId="47" xfId="0" applyFont="1" applyFill="1" applyBorder="1" applyAlignment="1" applyProtection="1">
      <alignment vertical="center"/>
    </xf>
    <xf numFmtId="0" fontId="16" fillId="0" borderId="49" xfId="0" applyFont="1" applyFill="1" applyBorder="1" applyAlignment="1" applyProtection="1">
      <alignment vertical="center"/>
    </xf>
    <xf numFmtId="0" fontId="9" fillId="0" borderId="46" xfId="0" applyFont="1" applyBorder="1" applyProtection="1"/>
    <xf numFmtId="0" fontId="9" fillId="0" borderId="49" xfId="0" applyFont="1" applyBorder="1" applyProtection="1"/>
    <xf numFmtId="0" fontId="9" fillId="0" borderId="0" xfId="0" applyFont="1" applyAlignment="1" applyProtection="1">
      <alignment horizontal="center"/>
    </xf>
    <xf numFmtId="0" fontId="16" fillId="13" borderId="35" xfId="6" applyFont="1" applyFill="1" applyBorder="1" applyProtection="1">
      <alignment horizontal="center" vertical="center"/>
      <protection locked="0"/>
    </xf>
    <xf numFmtId="0" fontId="16" fillId="13" borderId="1" xfId="6" applyFont="1" applyFill="1" applyBorder="1" applyProtection="1">
      <alignment horizontal="center" vertical="center"/>
      <protection locked="0"/>
    </xf>
    <xf numFmtId="14" fontId="19" fillId="14" borderId="1" xfId="6" applyNumberFormat="1" applyFont="1" applyFill="1" applyBorder="1" applyProtection="1">
      <alignment horizontal="center" vertical="center"/>
    </xf>
    <xf numFmtId="14" fontId="19" fillId="14" borderId="35" xfId="6" applyNumberFormat="1" applyFont="1" applyFill="1" applyBorder="1" applyProtection="1">
      <alignment horizontal="center" vertical="center"/>
    </xf>
    <xf numFmtId="2" fontId="19" fillId="14" borderId="1" xfId="1" applyNumberFormat="1" applyFont="1" applyFill="1" applyBorder="1" applyAlignment="1" applyProtection="1">
      <alignment horizontal="center" wrapText="1"/>
    </xf>
    <xf numFmtId="0" fontId="16" fillId="13" borderId="1" xfId="6" applyFont="1" applyFill="1" applyBorder="1" applyAlignment="1" applyProtection="1">
      <alignment vertical="center"/>
      <protection locked="0"/>
    </xf>
    <xf numFmtId="0" fontId="16" fillId="13" borderId="33" xfId="6" applyFont="1" applyFill="1" applyBorder="1" applyProtection="1">
      <alignment horizontal="center" vertical="center"/>
      <protection locked="0"/>
    </xf>
    <xf numFmtId="0" fontId="16" fillId="13" borderId="35" xfId="6" applyFont="1" applyFill="1" applyBorder="1" applyAlignment="1" applyProtection="1">
      <alignment vertical="center"/>
      <protection locked="0"/>
    </xf>
    <xf numFmtId="0" fontId="16" fillId="13" borderId="36" xfId="6" applyFont="1" applyFill="1" applyBorder="1" applyProtection="1">
      <alignment horizontal="center" vertical="center"/>
      <protection locked="0"/>
    </xf>
    <xf numFmtId="164" fontId="9" fillId="13" borderId="1" xfId="0" applyNumberFormat="1" applyFont="1" applyFill="1" applyBorder="1" applyAlignment="1" applyProtection="1">
      <alignment horizontal="center"/>
      <protection locked="0"/>
    </xf>
    <xf numFmtId="2" fontId="14" fillId="14" borderId="1" xfId="1" applyNumberFormat="1" applyFont="1" applyFill="1" applyBorder="1" applyAlignment="1" applyProtection="1">
      <alignment horizontal="center" vertical="center"/>
    </xf>
    <xf numFmtId="164" fontId="19" fillId="14" borderId="1" xfId="0" applyNumberFormat="1" applyFont="1" applyFill="1" applyBorder="1" applyAlignment="1">
      <alignment horizontal="center"/>
    </xf>
    <xf numFmtId="2" fontId="19" fillId="14" borderId="1" xfId="0" applyNumberFormat="1" applyFont="1" applyFill="1" applyBorder="1" applyAlignment="1" applyProtection="1">
      <alignment horizontal="center"/>
    </xf>
    <xf numFmtId="14" fontId="16" fillId="13" borderId="1" xfId="6" applyNumberFormat="1" applyFont="1" applyFill="1" applyBorder="1" applyProtection="1">
      <alignment horizontal="center" vertical="center"/>
      <protection locked="0"/>
    </xf>
    <xf numFmtId="0" fontId="0" fillId="10" borderId="0" xfId="0" applyFill="1"/>
    <xf numFmtId="0" fontId="0" fillId="10" borderId="0" xfId="0" applyFill="1" applyBorder="1"/>
    <xf numFmtId="0" fontId="9" fillId="10" borderId="0" xfId="0" applyFont="1" applyFill="1" applyProtection="1"/>
    <xf numFmtId="0" fontId="0" fillId="10" borderId="0" xfId="0" applyFont="1" applyFill="1" applyAlignment="1" applyProtection="1">
      <alignment wrapText="1"/>
    </xf>
    <xf numFmtId="164" fontId="4" fillId="10" borderId="0" xfId="0" applyNumberFormat="1" applyFont="1" applyFill="1" applyAlignment="1" applyProtection="1">
      <alignment horizontal="center"/>
    </xf>
    <xf numFmtId="2" fontId="9" fillId="10" borderId="0" xfId="0" applyNumberFormat="1" applyFont="1" applyFill="1"/>
    <xf numFmtId="0" fontId="9" fillId="10" borderId="0" xfId="0" applyFont="1" applyFill="1"/>
    <xf numFmtId="0" fontId="16" fillId="10" borderId="0" xfId="0" applyFont="1" applyFill="1"/>
    <xf numFmtId="0" fontId="9" fillId="10" borderId="0" xfId="0" applyFont="1" applyFill="1" applyBorder="1"/>
    <xf numFmtId="2" fontId="9" fillId="10" borderId="0" xfId="0" applyNumberFormat="1" applyFont="1" applyFill="1" applyAlignment="1">
      <alignment wrapText="1"/>
    </xf>
    <xf numFmtId="2" fontId="16" fillId="10" borderId="0" xfId="0" applyNumberFormat="1" applyFont="1" applyFill="1"/>
    <xf numFmtId="2" fontId="9" fillId="10" borderId="0" xfId="0" applyNumberFormat="1" applyFont="1" applyFill="1" applyAlignment="1">
      <alignment horizontal="center"/>
    </xf>
    <xf numFmtId="1" fontId="9" fillId="0" borderId="0" xfId="0" applyNumberFormat="1" applyFont="1" applyFill="1" applyBorder="1" applyAlignment="1">
      <alignment horizontal="center"/>
    </xf>
    <xf numFmtId="1" fontId="9" fillId="10" borderId="0" xfId="0" applyNumberFormat="1" applyFont="1" applyFill="1" applyBorder="1" applyAlignment="1">
      <alignment horizontal="center"/>
    </xf>
    <xf numFmtId="0" fontId="24" fillId="10" borderId="0" xfId="0" applyFont="1" applyFill="1" applyAlignment="1">
      <alignment horizontal="left" wrapText="1"/>
    </xf>
    <xf numFmtId="0" fontId="24" fillId="10" borderId="0" xfId="0" applyFont="1" applyFill="1" applyAlignment="1">
      <alignment wrapText="1"/>
    </xf>
    <xf numFmtId="0" fontId="24" fillId="10" borderId="0" xfId="0" applyFont="1" applyFill="1" applyBorder="1" applyAlignment="1">
      <alignment horizontal="left" wrapText="1"/>
    </xf>
    <xf numFmtId="0" fontId="9" fillId="10" borderId="0" xfId="0" applyFont="1" applyFill="1" applyAlignment="1" applyProtection="1">
      <alignment horizontal="center"/>
    </xf>
    <xf numFmtId="0" fontId="16" fillId="10" borderId="0" xfId="0" applyFont="1" applyFill="1" applyProtection="1"/>
    <xf numFmtId="0" fontId="16" fillId="10" borderId="0" xfId="0" applyFont="1" applyFill="1" applyBorder="1" applyAlignment="1" applyProtection="1">
      <alignment horizontal="left" vertical="top" wrapText="1"/>
    </xf>
    <xf numFmtId="0" fontId="16" fillId="10" borderId="0" xfId="0" applyFont="1" applyFill="1" applyBorder="1" applyProtection="1"/>
    <xf numFmtId="0" fontId="9" fillId="10" borderId="0" xfId="3" applyFont="1" applyFill="1" applyBorder="1" applyProtection="1"/>
    <xf numFmtId="0" fontId="24" fillId="0" borderId="0" xfId="0" applyFont="1" applyFill="1" applyBorder="1" applyAlignment="1">
      <alignment horizontal="left" wrapText="1"/>
    </xf>
    <xf numFmtId="0" fontId="10" fillId="0" borderId="48" xfId="3" applyFont="1" applyBorder="1" applyAlignment="1" applyProtection="1">
      <alignment horizontal="left"/>
    </xf>
    <xf numFmtId="14" fontId="9" fillId="0" borderId="48" xfId="3" applyNumberFormat="1" applyFont="1" applyBorder="1" applyAlignment="1" applyProtection="1">
      <alignment horizontal="left"/>
    </xf>
    <xf numFmtId="0" fontId="9" fillId="0" borderId="47" xfId="3" applyFont="1" applyBorder="1" applyProtection="1"/>
    <xf numFmtId="0" fontId="9" fillId="0" borderId="47" xfId="3" applyNumberFormat="1" applyFont="1" applyBorder="1" applyProtection="1"/>
    <xf numFmtId="0" fontId="9" fillId="0" borderId="63" xfId="3" applyFont="1" applyBorder="1" applyProtection="1"/>
    <xf numFmtId="0" fontId="10" fillId="0" borderId="52" xfId="3" applyFont="1" applyBorder="1" applyAlignment="1" applyProtection="1">
      <alignment horizontal="left"/>
    </xf>
    <xf numFmtId="14" fontId="9" fillId="0" borderId="50" xfId="3" applyNumberFormat="1" applyFont="1" applyBorder="1" applyAlignment="1" applyProtection="1">
      <alignment horizontal="left"/>
    </xf>
    <xf numFmtId="0" fontId="9" fillId="0" borderId="49" xfId="3" applyFont="1" applyBorder="1" applyProtection="1"/>
    <xf numFmtId="0" fontId="10" fillId="0" borderId="48" xfId="3" applyFont="1" applyBorder="1" applyAlignment="1">
      <alignment horizontal="left"/>
    </xf>
    <xf numFmtId="14" fontId="9" fillId="0" borderId="48" xfId="3" applyNumberFormat="1" applyFont="1" applyBorder="1" applyAlignment="1">
      <alignment horizontal="left"/>
    </xf>
    <xf numFmtId="14" fontId="9" fillId="0" borderId="50" xfId="3" applyNumberFormat="1" applyFont="1" applyBorder="1" applyAlignment="1">
      <alignment horizontal="left"/>
    </xf>
    <xf numFmtId="0" fontId="9" fillId="0" borderId="47" xfId="3" applyFont="1" applyBorder="1"/>
    <xf numFmtId="0" fontId="9" fillId="0" borderId="47" xfId="3" applyNumberFormat="1" applyFont="1" applyBorder="1"/>
    <xf numFmtId="0" fontId="9" fillId="0" borderId="49" xfId="3" applyFont="1" applyBorder="1"/>
    <xf numFmtId="0" fontId="9" fillId="0" borderId="63" xfId="3" applyFont="1" applyBorder="1"/>
    <xf numFmtId="0" fontId="10" fillId="0" borderId="52" xfId="3" applyFont="1" applyBorder="1" applyAlignment="1">
      <alignment horizontal="left"/>
    </xf>
    <xf numFmtId="0" fontId="17" fillId="2" borderId="29" xfId="2" applyFont="1" applyBorder="1">
      <alignment horizontal="left" vertical="center"/>
    </xf>
    <xf numFmtId="0" fontId="17" fillId="2" borderId="30" xfId="2" applyFont="1" applyFill="1" applyBorder="1" applyAlignment="1">
      <alignment horizontal="left" vertical="center"/>
    </xf>
    <xf numFmtId="0" fontId="8" fillId="0" borderId="47" xfId="3" applyNumberFormat="1" applyBorder="1"/>
    <xf numFmtId="0" fontId="7" fillId="2" borderId="29" xfId="2" applyBorder="1">
      <alignment horizontal="left" vertical="center"/>
    </xf>
    <xf numFmtId="0" fontId="7" fillId="2" borderId="30" xfId="2" applyFill="1" applyBorder="1" applyAlignment="1">
      <alignment horizontal="left" vertical="center"/>
    </xf>
    <xf numFmtId="14" fontId="9" fillId="0" borderId="50" xfId="3" applyNumberFormat="1" applyFont="1" applyFill="1" applyBorder="1" applyAlignment="1">
      <alignment horizontal="left"/>
    </xf>
    <xf numFmtId="0" fontId="8" fillId="0" borderId="53" xfId="3" applyNumberFormat="1" applyBorder="1" applyAlignment="1">
      <alignment horizontal="center" wrapText="1"/>
    </xf>
    <xf numFmtId="14" fontId="8" fillId="0" borderId="48" xfId="3" applyNumberFormat="1" applyBorder="1" applyAlignment="1">
      <alignment horizontal="center" wrapText="1"/>
    </xf>
    <xf numFmtId="0" fontId="12" fillId="0" borderId="53" xfId="3" applyNumberFormat="1" applyFont="1" applyBorder="1" applyAlignment="1">
      <alignment horizontal="center" wrapText="1"/>
    </xf>
    <xf numFmtId="0" fontId="8" fillId="0" borderId="54" xfId="3" applyNumberFormat="1" applyBorder="1" applyAlignment="1">
      <alignment horizontal="center" wrapText="1"/>
    </xf>
    <xf numFmtId="14" fontId="8" fillId="0" borderId="50" xfId="3" applyNumberFormat="1" applyBorder="1" applyAlignment="1">
      <alignment horizontal="center" wrapText="1"/>
    </xf>
    <xf numFmtId="0" fontId="8" fillId="0" borderId="51" xfId="3" applyNumberFormat="1" applyBorder="1" applyAlignment="1">
      <alignment horizontal="center" wrapText="1"/>
    </xf>
    <xf numFmtId="14" fontId="8" fillId="0" borderId="52" xfId="3" applyNumberFormat="1" applyBorder="1" applyAlignment="1">
      <alignment horizontal="center" wrapText="1"/>
    </xf>
    <xf numFmtId="0" fontId="11" fillId="0" borderId="66" xfId="3" applyFont="1" applyBorder="1" applyAlignment="1">
      <alignment horizontal="center"/>
    </xf>
    <xf numFmtId="0" fontId="11" fillId="0" borderId="67" xfId="3" applyFont="1" applyBorder="1" applyAlignment="1">
      <alignment horizontal="center"/>
    </xf>
    <xf numFmtId="0" fontId="10" fillId="0" borderId="52" xfId="3" applyFont="1" applyBorder="1" applyAlignment="1" applyProtection="1">
      <alignment horizontal="left" wrapText="1"/>
    </xf>
    <xf numFmtId="0" fontId="9" fillId="0" borderId="63" xfId="3" applyFont="1" applyBorder="1" applyAlignment="1" applyProtection="1">
      <alignment vertical="center"/>
    </xf>
    <xf numFmtId="0" fontId="33" fillId="0" borderId="0" xfId="7" applyFont="1" applyBorder="1" applyAlignment="1" applyProtection="1">
      <protection locked="0"/>
    </xf>
    <xf numFmtId="0" fontId="17" fillId="0" borderId="0" xfId="2" applyFont="1" applyFill="1" applyBorder="1" applyProtection="1">
      <alignment horizontal="left" vertical="center"/>
    </xf>
    <xf numFmtId="0" fontId="16" fillId="0" borderId="0" xfId="2" applyFont="1" applyFill="1" applyBorder="1" applyAlignment="1" applyProtection="1">
      <alignment horizontal="left" vertical="center" wrapText="1"/>
    </xf>
    <xf numFmtId="0" fontId="11" fillId="0" borderId="0" xfId="3" applyFont="1" applyFill="1" applyBorder="1" applyAlignment="1" applyProtection="1">
      <alignment horizontal="center"/>
    </xf>
    <xf numFmtId="0" fontId="16" fillId="13" borderId="32" xfId="6" applyFont="1" applyFill="1" applyBorder="1" applyAlignment="1" applyProtection="1">
      <alignment horizontal="left" vertical="center"/>
      <protection locked="0"/>
    </xf>
    <xf numFmtId="0" fontId="16" fillId="13" borderId="33" xfId="6" applyFont="1" applyFill="1" applyBorder="1" applyAlignment="1" applyProtection="1">
      <alignment horizontal="left" vertical="center"/>
      <protection locked="0"/>
    </xf>
    <xf numFmtId="0" fontId="10" fillId="0" borderId="52" xfId="3" applyFont="1" applyBorder="1" applyAlignment="1">
      <alignment horizontal="left" wrapText="1"/>
    </xf>
    <xf numFmtId="0" fontId="9" fillId="0" borderId="63" xfId="3" applyFont="1" applyBorder="1" applyAlignment="1">
      <alignment vertical="center"/>
    </xf>
    <xf numFmtId="0" fontId="9" fillId="0" borderId="70" xfId="0" applyFont="1" applyFill="1" applyBorder="1" applyAlignment="1">
      <alignment horizontal="left"/>
    </xf>
    <xf numFmtId="0" fontId="21" fillId="17" borderId="82" xfId="0" applyFont="1" applyFill="1" applyBorder="1" applyAlignment="1"/>
    <xf numFmtId="0" fontId="21" fillId="17" borderId="83" xfId="0" applyFont="1" applyFill="1" applyBorder="1" applyAlignment="1"/>
    <xf numFmtId="0" fontId="21" fillId="17" borderId="84" xfId="0" applyFont="1" applyFill="1" applyBorder="1" applyAlignment="1"/>
    <xf numFmtId="0" fontId="11" fillId="17" borderId="82" xfId="0" applyFont="1" applyFill="1" applyBorder="1" applyAlignment="1"/>
    <xf numFmtId="0" fontId="11" fillId="17" borderId="83" xfId="0" applyFont="1" applyFill="1" applyBorder="1" applyAlignment="1"/>
    <xf numFmtId="0" fontId="11" fillId="17" borderId="84" xfId="0" applyFont="1" applyFill="1" applyBorder="1" applyAlignment="1"/>
    <xf numFmtId="0" fontId="11" fillId="0" borderId="33" xfId="0" applyFont="1" applyBorder="1" applyAlignment="1">
      <alignment horizontal="center" wrapText="1"/>
    </xf>
    <xf numFmtId="0" fontId="9" fillId="0" borderId="38" xfId="0" applyFont="1" applyBorder="1"/>
    <xf numFmtId="0" fontId="9" fillId="0" borderId="71" xfId="0" applyFont="1" applyFill="1" applyBorder="1" applyAlignment="1">
      <alignment horizontal="left"/>
    </xf>
    <xf numFmtId="0" fontId="17" fillId="0" borderId="44" xfId="0" applyFont="1" applyBorder="1"/>
    <xf numFmtId="0" fontId="24" fillId="18" borderId="15" xfId="0" applyFont="1" applyFill="1" applyBorder="1" applyAlignment="1">
      <alignment horizontal="left" wrapText="1"/>
    </xf>
    <xf numFmtId="0" fontId="24" fillId="18" borderId="37" xfId="0" applyFont="1" applyFill="1" applyBorder="1" applyAlignment="1">
      <alignment horizontal="left" wrapText="1"/>
    </xf>
    <xf numFmtId="0" fontId="33" fillId="0" borderId="0" xfId="7" applyFont="1" applyBorder="1" applyAlignment="1" applyProtection="1">
      <alignment horizontal="left"/>
      <protection locked="0"/>
    </xf>
    <xf numFmtId="0" fontId="16" fillId="13" borderId="1" xfId="6" applyFont="1" applyFill="1" applyBorder="1" applyAlignment="1" applyProtection="1">
      <alignment horizontal="left" vertical="center"/>
      <protection locked="0"/>
    </xf>
    <xf numFmtId="0" fontId="16" fillId="13" borderId="34" xfId="6" applyFont="1" applyFill="1" applyBorder="1" applyAlignment="1" applyProtection="1">
      <alignment horizontal="left" vertical="center"/>
      <protection locked="0"/>
    </xf>
    <xf numFmtId="0" fontId="16" fillId="13" borderId="35" xfId="6" applyFont="1" applyFill="1" applyBorder="1" applyAlignment="1" applyProtection="1">
      <alignment horizontal="left" vertical="center"/>
      <protection locked="0"/>
    </xf>
    <xf numFmtId="0" fontId="33" fillId="0" borderId="0" xfId="7" applyFont="1" applyBorder="1" applyAlignment="1" applyProtection="1">
      <alignment wrapText="1"/>
      <protection locked="0"/>
    </xf>
    <xf numFmtId="0" fontId="16" fillId="0" borderId="32" xfId="1" applyFont="1" applyFill="1" applyBorder="1" applyAlignment="1" applyProtection="1">
      <alignment horizontal="left" vertical="center" wrapText="1"/>
    </xf>
    <xf numFmtId="0" fontId="19" fillId="14" borderId="33" xfId="6" applyFont="1" applyFill="1" applyBorder="1" applyAlignment="1" applyProtection="1">
      <alignment horizontal="left" vertical="center"/>
    </xf>
    <xf numFmtId="0" fontId="19" fillId="14" borderId="36" xfId="6" applyFont="1" applyFill="1" applyBorder="1" applyAlignment="1" applyProtection="1">
      <alignment horizontal="left" vertical="center"/>
    </xf>
    <xf numFmtId="164" fontId="8" fillId="0" borderId="53" xfId="3" applyNumberFormat="1" applyBorder="1" applyAlignment="1">
      <alignment horizontal="center" wrapText="1"/>
    </xf>
    <xf numFmtId="0" fontId="16" fillId="0" borderId="0" xfId="6" applyFont="1" applyFill="1" applyBorder="1" applyProtection="1">
      <alignment horizontal="center" vertical="center"/>
    </xf>
    <xf numFmtId="0" fontId="33" fillId="0" borderId="0" xfId="7" applyFont="1" applyBorder="1" applyAlignment="1" applyProtection="1"/>
    <xf numFmtId="0" fontId="16" fillId="13" borderId="77" xfId="6" applyFont="1" applyFill="1" applyBorder="1" applyAlignment="1" applyProtection="1">
      <alignment horizontal="center" vertical="center"/>
      <protection locked="0"/>
    </xf>
    <xf numFmtId="0" fontId="16" fillId="13" borderId="33" xfId="6" applyFont="1" applyFill="1" applyBorder="1" applyAlignment="1" applyProtection="1">
      <alignment horizontal="center" vertical="center"/>
      <protection locked="0"/>
    </xf>
    <xf numFmtId="0" fontId="9" fillId="13" borderId="33" xfId="0" applyFont="1" applyFill="1" applyBorder="1" applyAlignment="1" applyProtection="1">
      <alignment horizontal="center"/>
      <protection locked="0"/>
    </xf>
    <xf numFmtId="0" fontId="16" fillId="13" borderId="36" xfId="6" applyFont="1" applyFill="1" applyBorder="1" applyAlignment="1" applyProtection="1">
      <alignment horizontal="center" vertical="center"/>
      <protection locked="0"/>
    </xf>
    <xf numFmtId="0" fontId="9" fillId="13" borderId="9" xfId="0" applyFont="1" applyFill="1" applyBorder="1" applyAlignment="1" applyProtection="1">
      <alignment horizontal="center"/>
      <protection locked="0"/>
    </xf>
    <xf numFmtId="0" fontId="9" fillId="13" borderId="73" xfId="0" applyFont="1" applyFill="1" applyBorder="1" applyAlignment="1" applyProtection="1">
      <alignment horizontal="center"/>
      <protection locked="0"/>
    </xf>
    <xf numFmtId="0" fontId="9" fillId="13" borderId="65" xfId="0" applyFont="1" applyFill="1" applyBorder="1" applyAlignment="1" applyProtection="1">
      <alignment horizontal="center"/>
      <protection locked="0"/>
    </xf>
    <xf numFmtId="14" fontId="19" fillId="14" borderId="7" xfId="6" applyNumberFormat="1" applyFont="1" applyFill="1" applyBorder="1" applyProtection="1">
      <alignment horizontal="center" vertical="center"/>
    </xf>
    <xf numFmtId="0" fontId="19" fillId="14" borderId="38" xfId="6" applyFont="1" applyFill="1" applyBorder="1" applyAlignment="1" applyProtection="1">
      <alignment horizontal="left" vertical="center"/>
    </xf>
    <xf numFmtId="0" fontId="11" fillId="0" borderId="89" xfId="3" applyFont="1" applyBorder="1" applyAlignment="1" applyProtection="1">
      <alignment horizontal="center"/>
    </xf>
    <xf numFmtId="0" fontId="11" fillId="0" borderId="90" xfId="3" applyFont="1" applyBorder="1" applyAlignment="1" applyProtection="1">
      <alignment horizontal="center"/>
    </xf>
    <xf numFmtId="14" fontId="16" fillId="13" borderId="35" xfId="6" applyNumberFormat="1" applyFont="1" applyFill="1" applyBorder="1" applyProtection="1">
      <alignment horizontal="center" vertical="center"/>
      <protection locked="0"/>
    </xf>
    <xf numFmtId="0" fontId="16" fillId="0" borderId="36" xfId="6" applyFont="1" applyFill="1" applyBorder="1" applyAlignment="1" applyProtection="1">
      <alignment horizontal="left" vertical="center"/>
    </xf>
    <xf numFmtId="0" fontId="16" fillId="13" borderId="38" xfId="6" applyFont="1" applyFill="1" applyBorder="1" applyAlignment="1" applyProtection="1">
      <alignment horizontal="left" vertical="center"/>
      <protection locked="0"/>
    </xf>
    <xf numFmtId="0" fontId="12" fillId="0" borderId="59" xfId="3" applyNumberFormat="1" applyFont="1" applyBorder="1" applyAlignment="1">
      <alignment horizontal="center" wrapText="1"/>
    </xf>
    <xf numFmtId="14" fontId="8" fillId="0" borderId="60" xfId="3" applyNumberFormat="1" applyBorder="1" applyAlignment="1">
      <alignment horizontal="center" wrapText="1"/>
    </xf>
    <xf numFmtId="0" fontId="9" fillId="0" borderId="63" xfId="8" applyFont="1" applyBorder="1" applyProtection="1"/>
    <xf numFmtId="0" fontId="9" fillId="0" borderId="92" xfId="0" applyFont="1" applyBorder="1" applyProtection="1"/>
    <xf numFmtId="0" fontId="10" fillId="0" borderId="93" xfId="8" applyFont="1" applyBorder="1" applyAlignment="1" applyProtection="1"/>
    <xf numFmtId="0" fontId="10" fillId="0" borderId="92" xfId="8" applyFont="1" applyBorder="1" applyAlignment="1" applyProtection="1"/>
    <xf numFmtId="0" fontId="10" fillId="0" borderId="94" xfId="8" applyFont="1" applyBorder="1" applyAlignment="1" applyProtection="1"/>
    <xf numFmtId="0" fontId="9" fillId="0" borderId="47" xfId="8" applyNumberFormat="1" applyFont="1" applyBorder="1" applyProtection="1"/>
    <xf numFmtId="0" fontId="9" fillId="0" borderId="80" xfId="0" applyFont="1" applyBorder="1" applyProtection="1"/>
    <xf numFmtId="0" fontId="10" fillId="0" borderId="95" xfId="8" applyFont="1" applyBorder="1" applyAlignment="1" applyProtection="1"/>
    <xf numFmtId="0" fontId="10" fillId="0" borderId="80" xfId="8" applyFont="1" applyBorder="1" applyAlignment="1" applyProtection="1"/>
    <xf numFmtId="0" fontId="10" fillId="0" borderId="68" xfId="8" applyFont="1" applyBorder="1" applyAlignment="1" applyProtection="1"/>
    <xf numFmtId="0" fontId="9" fillId="0" borderId="47" xfId="8" applyFont="1" applyBorder="1" applyProtection="1"/>
    <xf numFmtId="164" fontId="10" fillId="0" borderId="95" xfId="8" applyNumberFormat="1" applyFont="1" applyBorder="1" applyAlignment="1" applyProtection="1">
      <alignment horizontal="left"/>
    </xf>
    <xf numFmtId="14" fontId="10" fillId="0" borderId="95" xfId="8" applyNumberFormat="1" applyFont="1" applyBorder="1" applyAlignment="1" applyProtection="1">
      <alignment horizontal="left"/>
    </xf>
    <xf numFmtId="0" fontId="9" fillId="0" borderId="49" xfId="8" applyFont="1" applyBorder="1" applyProtection="1"/>
    <xf numFmtId="0" fontId="9" fillId="0" borderId="96" xfId="0" applyFont="1" applyBorder="1" applyProtection="1"/>
    <xf numFmtId="14" fontId="10" fillId="0" borderId="97" xfId="8" applyNumberFormat="1" applyFont="1" applyBorder="1" applyAlignment="1" applyProtection="1">
      <alignment horizontal="left"/>
    </xf>
    <xf numFmtId="0" fontId="10" fillId="0" borderId="96" xfId="8" applyFont="1" applyBorder="1" applyAlignment="1" applyProtection="1"/>
    <xf numFmtId="0" fontId="10" fillId="0" borderId="69" xfId="8" applyFont="1" applyBorder="1" applyAlignment="1" applyProtection="1"/>
    <xf numFmtId="0" fontId="9" fillId="0" borderId="15"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9" fillId="0" borderId="16" xfId="0" applyFont="1" applyBorder="1" applyAlignment="1" applyProtection="1">
      <alignment horizontal="left" vertical="top" wrapText="1"/>
    </xf>
    <xf numFmtId="0" fontId="9" fillId="0" borderId="17" xfId="0" applyFont="1" applyBorder="1" applyAlignment="1" applyProtection="1">
      <alignment horizontal="left" vertical="top" wrapText="1"/>
    </xf>
    <xf numFmtId="0" fontId="9" fillId="0" borderId="22" xfId="0" applyFont="1" applyBorder="1" applyAlignment="1" applyProtection="1">
      <alignment horizontal="left" vertical="top" wrapText="1"/>
    </xf>
    <xf numFmtId="0" fontId="9" fillId="0" borderId="18" xfId="0" applyFont="1" applyBorder="1" applyAlignment="1" applyProtection="1">
      <alignment horizontal="left" vertical="top" wrapText="1"/>
    </xf>
    <xf numFmtId="0" fontId="15" fillId="0" borderId="0" xfId="7" applyAlignment="1" applyProtection="1">
      <protection locked="0"/>
    </xf>
    <xf numFmtId="14" fontId="16" fillId="13" borderId="33" xfId="6" applyNumberFormat="1" applyFont="1" applyFill="1" applyBorder="1" applyAlignment="1" applyProtection="1">
      <alignment horizontal="center" vertical="center"/>
      <protection locked="0"/>
    </xf>
    <xf numFmtId="0" fontId="16" fillId="0" borderId="76" xfId="0" applyFont="1" applyFill="1" applyBorder="1" applyAlignment="1">
      <alignment wrapText="1"/>
    </xf>
    <xf numFmtId="0" fontId="24" fillId="18" borderId="32" xfId="0" applyFont="1" applyFill="1" applyBorder="1" applyAlignment="1">
      <alignment horizontal="left" wrapText="1"/>
    </xf>
    <xf numFmtId="164" fontId="9" fillId="13" borderId="99" xfId="0" applyNumberFormat="1" applyFont="1" applyFill="1" applyBorder="1" applyAlignment="1" applyProtection="1">
      <alignment horizontal="center"/>
      <protection locked="0"/>
    </xf>
    <xf numFmtId="0" fontId="9" fillId="0" borderId="100" xfId="0" applyFont="1" applyBorder="1"/>
    <xf numFmtId="164" fontId="19" fillId="9" borderId="0" xfId="0" applyNumberFormat="1" applyFont="1" applyFill="1" applyBorder="1" applyAlignment="1">
      <alignment horizontal="center"/>
    </xf>
    <xf numFmtId="2" fontId="19" fillId="9" borderId="0" xfId="0" applyNumberFormat="1" applyFont="1" applyFill="1" applyBorder="1" applyAlignment="1" applyProtection="1">
      <alignment horizontal="center"/>
    </xf>
    <xf numFmtId="0" fontId="9" fillId="0" borderId="78" xfId="0" applyFont="1" applyBorder="1"/>
    <xf numFmtId="0" fontId="9" fillId="0" borderId="27" xfId="0" applyFont="1" applyBorder="1"/>
    <xf numFmtId="0" fontId="9" fillId="0" borderId="28" xfId="0" applyFont="1" applyBorder="1"/>
    <xf numFmtId="164" fontId="19" fillId="9" borderId="16" xfId="0" applyNumberFormat="1" applyFont="1" applyFill="1" applyBorder="1" applyAlignment="1">
      <alignment horizontal="center"/>
    </xf>
    <xf numFmtId="2" fontId="19" fillId="9" borderId="16" xfId="0" applyNumberFormat="1" applyFont="1" applyFill="1" applyBorder="1" applyAlignment="1" applyProtection="1">
      <alignment horizontal="center"/>
    </xf>
    <xf numFmtId="0" fontId="30" fillId="9" borderId="0" xfId="0" applyFont="1" applyFill="1" applyBorder="1" applyAlignment="1">
      <alignment horizontal="center"/>
    </xf>
    <xf numFmtId="0" fontId="11" fillId="9" borderId="0" xfId="0" applyFont="1" applyFill="1" applyBorder="1" applyAlignment="1"/>
    <xf numFmtId="164" fontId="18" fillId="9" borderId="0" xfId="0" applyNumberFormat="1" applyFont="1" applyFill="1" applyBorder="1" applyAlignment="1">
      <alignment horizontal="left"/>
    </xf>
    <xf numFmtId="0" fontId="17" fillId="0" borderId="0" xfId="0" applyFont="1" applyBorder="1"/>
    <xf numFmtId="164" fontId="19" fillId="14" borderId="35" xfId="0" applyNumberFormat="1" applyFont="1" applyFill="1" applyBorder="1" applyAlignment="1">
      <alignment horizontal="center"/>
    </xf>
    <xf numFmtId="0" fontId="4" fillId="9" borderId="0" xfId="0" applyFont="1" applyFill="1" applyProtection="1"/>
    <xf numFmtId="164" fontId="4" fillId="9" borderId="0" xfId="0" applyNumberFormat="1" applyFont="1" applyFill="1" applyProtection="1"/>
    <xf numFmtId="0" fontId="0" fillId="9" borderId="0" xfId="0" applyFont="1" applyFill="1" applyProtection="1"/>
    <xf numFmtId="0" fontId="0" fillId="9" borderId="0" xfId="0" applyFont="1" applyFill="1" applyBorder="1" applyProtection="1"/>
    <xf numFmtId="0" fontId="6" fillId="9" borderId="0" xfId="0" applyFont="1" applyFill="1" applyBorder="1" applyProtection="1"/>
    <xf numFmtId="164" fontId="4" fillId="9" borderId="0" xfId="0" applyNumberFormat="1" applyFont="1" applyFill="1" applyAlignment="1" applyProtection="1">
      <alignment horizontal="center"/>
    </xf>
    <xf numFmtId="0" fontId="24" fillId="9" borderId="0" xfId="0" applyFont="1" applyFill="1" applyBorder="1" applyAlignment="1">
      <alignment horizontal="left" vertical="center" wrapText="1"/>
    </xf>
    <xf numFmtId="0" fontId="21" fillId="9" borderId="0" xfId="0" applyFont="1" applyFill="1" applyBorder="1" applyAlignment="1"/>
    <xf numFmtId="2" fontId="14" fillId="14" borderId="9" xfId="0" applyNumberFormat="1" applyFont="1" applyFill="1" applyBorder="1" applyAlignment="1" applyProtection="1">
      <alignment horizontal="center" vertical="center"/>
    </xf>
    <xf numFmtId="0" fontId="11" fillId="0" borderId="1" xfId="0" applyFont="1" applyFill="1" applyBorder="1" applyAlignment="1">
      <alignment horizontal="center"/>
    </xf>
    <xf numFmtId="0" fontId="9" fillId="0" borderId="44" xfId="0" applyFont="1" applyFill="1" applyBorder="1" applyAlignment="1">
      <alignment horizontal="left"/>
    </xf>
    <xf numFmtId="164" fontId="9" fillId="13" borderId="24" xfId="0" applyNumberFormat="1" applyFont="1" applyFill="1" applyBorder="1" applyAlignment="1" applyProtection="1">
      <alignment horizontal="center"/>
      <protection locked="0"/>
    </xf>
    <xf numFmtId="0" fontId="9" fillId="0" borderId="75" xfId="0" applyFont="1" applyBorder="1"/>
    <xf numFmtId="0" fontId="9" fillId="0" borderId="63" xfId="0" applyFont="1" applyFill="1" applyBorder="1" applyAlignment="1">
      <alignment horizontal="left"/>
    </xf>
    <xf numFmtId="164" fontId="9" fillId="13" borderId="8" xfId="0" applyNumberFormat="1" applyFont="1" applyFill="1" applyBorder="1" applyAlignment="1" applyProtection="1">
      <alignment horizontal="center"/>
      <protection locked="0"/>
    </xf>
    <xf numFmtId="0" fontId="9" fillId="0" borderId="47" xfId="0" applyFont="1" applyFill="1" applyBorder="1" applyAlignment="1">
      <alignment horizontal="left" wrapText="1"/>
    </xf>
    <xf numFmtId="164" fontId="9" fillId="13" borderId="8" xfId="0" applyNumberFormat="1" applyFont="1" applyFill="1" applyBorder="1" applyAlignment="1" applyProtection="1">
      <alignment horizontal="center" vertical="center"/>
      <protection locked="0"/>
    </xf>
    <xf numFmtId="0" fontId="16" fillId="0" borderId="75" xfId="0" applyFont="1" applyFill="1" applyBorder="1" applyAlignment="1" applyProtection="1"/>
    <xf numFmtId="0" fontId="9" fillId="0" borderId="102" xfId="0" applyFont="1" applyBorder="1" applyAlignment="1">
      <alignment horizontal="left"/>
    </xf>
    <xf numFmtId="2" fontId="19" fillId="14" borderId="8" xfId="0" applyNumberFormat="1" applyFont="1" applyFill="1" applyBorder="1" applyAlignment="1">
      <alignment horizontal="center"/>
    </xf>
    <xf numFmtId="0" fontId="16" fillId="0" borderId="75" xfId="0" applyFont="1" applyBorder="1" applyAlignment="1" applyProtection="1"/>
    <xf numFmtId="0" fontId="11" fillId="0" borderId="43" xfId="0" applyFont="1" applyFill="1" applyBorder="1" applyAlignment="1">
      <alignment horizontal="left"/>
    </xf>
    <xf numFmtId="164" fontId="32" fillId="14" borderId="103" xfId="0" applyNumberFormat="1" applyFont="1" applyFill="1" applyBorder="1" applyAlignment="1">
      <alignment horizontal="center"/>
    </xf>
    <xf numFmtId="0" fontId="9" fillId="0" borderId="74" xfId="0" applyFont="1" applyBorder="1"/>
    <xf numFmtId="0" fontId="11" fillId="0" borderId="0" xfId="0" applyFont="1"/>
    <xf numFmtId="0" fontId="11" fillId="10" borderId="0" xfId="0" applyFont="1" applyFill="1"/>
    <xf numFmtId="0" fontId="4" fillId="10" borderId="0" xfId="0" applyFont="1" applyFill="1" applyProtection="1"/>
    <xf numFmtId="0" fontId="0" fillId="10" borderId="0" xfId="0" applyFont="1" applyFill="1" applyProtection="1"/>
    <xf numFmtId="0" fontId="0" fillId="10" borderId="0" xfId="0" applyFont="1" applyFill="1" applyBorder="1" applyProtection="1"/>
    <xf numFmtId="0" fontId="6" fillId="10" borderId="0" xfId="0" applyFont="1" applyFill="1" applyBorder="1" applyProtection="1"/>
    <xf numFmtId="164" fontId="4" fillId="0" borderId="0" xfId="0" applyNumberFormat="1" applyFont="1" applyFill="1" applyAlignment="1" applyProtection="1">
      <alignment horizontal="center"/>
    </xf>
    <xf numFmtId="164" fontId="4" fillId="10" borderId="0" xfId="0" applyNumberFormat="1" applyFont="1" applyFill="1" applyProtection="1"/>
    <xf numFmtId="0" fontId="9" fillId="0" borderId="0" xfId="0" applyFont="1" applyBorder="1" applyAlignment="1" applyProtection="1">
      <alignment vertical="center" wrapText="1"/>
    </xf>
    <xf numFmtId="0" fontId="16" fillId="0" borderId="0" xfId="1" applyFont="1" applyBorder="1" applyAlignment="1" applyProtection="1">
      <alignment horizontal="left" vertical="center" wrapText="1"/>
    </xf>
    <xf numFmtId="0" fontId="21" fillId="0" borderId="0" xfId="0" applyFont="1" applyFill="1" applyBorder="1" applyAlignment="1" applyProtection="1">
      <alignment wrapText="1"/>
    </xf>
    <xf numFmtId="0" fontId="11" fillId="0" borderId="0" xfId="0" applyFont="1" applyFill="1" applyBorder="1" applyAlignment="1" applyProtection="1">
      <alignment horizontal="center" wrapText="1"/>
    </xf>
    <xf numFmtId="0" fontId="11" fillId="0" borderId="104" xfId="0" applyFont="1" applyBorder="1" applyAlignment="1" applyProtection="1">
      <alignment horizontal="center" wrapText="1"/>
    </xf>
    <xf numFmtId="0" fontId="11" fillId="0" borderId="89" xfId="0" applyFont="1" applyBorder="1" applyAlignment="1" applyProtection="1">
      <alignment horizontal="center" wrapText="1"/>
    </xf>
    <xf numFmtId="0" fontId="11" fillId="0" borderId="90" xfId="0" applyFont="1" applyBorder="1" applyAlignment="1" applyProtection="1">
      <alignment horizontal="center" wrapText="1"/>
    </xf>
    <xf numFmtId="165" fontId="9" fillId="9" borderId="11" xfId="4" applyNumberFormat="1" applyFont="1" applyFill="1" applyBorder="1" applyAlignment="1" applyProtection="1">
      <alignment horizontal="center" vertical="center"/>
    </xf>
    <xf numFmtId="0" fontId="9" fillId="0" borderId="81" xfId="0" applyFont="1" applyBorder="1"/>
    <xf numFmtId="0" fontId="9" fillId="0" borderId="105" xfId="0" applyFont="1" applyBorder="1"/>
    <xf numFmtId="0" fontId="11" fillId="0" borderId="33" xfId="0" applyFont="1" applyBorder="1" applyAlignment="1">
      <alignment horizontal="center" vertical="center"/>
    </xf>
    <xf numFmtId="14" fontId="9" fillId="13" borderId="1" xfId="0" applyNumberFormat="1" applyFont="1" applyFill="1" applyBorder="1" applyAlignment="1" applyProtection="1">
      <alignment horizontal="center"/>
      <protection locked="0"/>
    </xf>
    <xf numFmtId="0" fontId="15" fillId="0" borderId="0" xfId="7" applyBorder="1" applyAlignment="1" applyProtection="1">
      <protection locked="0"/>
    </xf>
    <xf numFmtId="164" fontId="9" fillId="13" borderId="7" xfId="0" applyNumberFormat="1" applyFont="1" applyFill="1" applyBorder="1" applyAlignment="1" applyProtection="1">
      <alignment horizontal="center"/>
      <protection locked="0"/>
    </xf>
    <xf numFmtId="0" fontId="11" fillId="0" borderId="79" xfId="0" applyFont="1" applyBorder="1" applyAlignment="1">
      <alignment horizontal="center"/>
    </xf>
    <xf numFmtId="0" fontId="11" fillId="0" borderId="101" xfId="0" applyFont="1" applyBorder="1" applyAlignment="1">
      <alignment horizontal="center"/>
    </xf>
    <xf numFmtId="0" fontId="11" fillId="0" borderId="77" xfId="0" applyFont="1" applyBorder="1" applyAlignment="1">
      <alignment horizontal="center"/>
    </xf>
    <xf numFmtId="0" fontId="11" fillId="0" borderId="34" xfId="0" applyFont="1" applyBorder="1" applyAlignment="1">
      <alignment horizontal="center"/>
    </xf>
    <xf numFmtId="0" fontId="11" fillId="0" borderId="72" xfId="0" applyFont="1" applyBorder="1" applyAlignment="1">
      <alignment horizontal="center"/>
    </xf>
    <xf numFmtId="0" fontId="11" fillId="0" borderId="36" xfId="0" applyFont="1" applyBorder="1" applyAlignment="1">
      <alignment horizontal="center"/>
    </xf>
    <xf numFmtId="1" fontId="16" fillId="0" borderId="37" xfId="0" applyNumberFormat="1" applyFont="1" applyFill="1" applyBorder="1" applyAlignment="1">
      <alignment horizontal="center"/>
    </xf>
    <xf numFmtId="164" fontId="9" fillId="13" borderId="38" xfId="0" applyNumberFormat="1" applyFont="1" applyFill="1" applyBorder="1" applyAlignment="1" applyProtection="1">
      <alignment horizontal="center"/>
      <protection locked="0"/>
    </xf>
    <xf numFmtId="1" fontId="9" fillId="0" borderId="32" xfId="0" applyNumberFormat="1" applyFont="1" applyFill="1" applyBorder="1" applyAlignment="1">
      <alignment horizontal="center"/>
    </xf>
    <xf numFmtId="164" fontId="9" fillId="13" borderId="33" xfId="0" applyNumberFormat="1" applyFont="1" applyFill="1" applyBorder="1" applyAlignment="1" applyProtection="1">
      <alignment horizontal="center"/>
      <protection locked="0"/>
    </xf>
    <xf numFmtId="1" fontId="9" fillId="0" borderId="34" xfId="0" applyNumberFormat="1" applyFont="1" applyFill="1" applyBorder="1" applyAlignment="1">
      <alignment horizontal="center"/>
    </xf>
    <xf numFmtId="164" fontId="9" fillId="13" borderId="35" xfId="0" applyNumberFormat="1" applyFont="1" applyFill="1" applyBorder="1" applyAlignment="1" applyProtection="1">
      <alignment horizontal="center"/>
      <protection locked="0"/>
    </xf>
    <xf numFmtId="164" fontId="9" fillId="13" borderId="36" xfId="0" applyNumberFormat="1" applyFont="1" applyFill="1" applyBorder="1" applyAlignment="1" applyProtection="1">
      <alignment horizontal="center"/>
      <protection locked="0"/>
    </xf>
    <xf numFmtId="0" fontId="11" fillId="0" borderId="14" xfId="0" applyFont="1" applyBorder="1" applyAlignment="1">
      <alignment horizontal="center"/>
    </xf>
    <xf numFmtId="0" fontId="11" fillId="0" borderId="64" xfId="0" applyFont="1" applyBorder="1" applyAlignment="1">
      <alignment horizontal="center"/>
    </xf>
    <xf numFmtId="0" fontId="9" fillId="0" borderId="98" xfId="0" applyFont="1" applyBorder="1" applyAlignment="1" applyProtection="1">
      <alignment wrapText="1"/>
    </xf>
    <xf numFmtId="14" fontId="9" fillId="13" borderId="18" xfId="0" applyNumberFormat="1" applyFont="1" applyFill="1" applyBorder="1" applyAlignment="1" applyProtection="1">
      <alignment horizontal="center" vertical="center"/>
      <protection locked="0"/>
    </xf>
    <xf numFmtId="0" fontId="17" fillId="0" borderId="71" xfId="0" applyFont="1" applyBorder="1"/>
    <xf numFmtId="0" fontId="16" fillId="0" borderId="71" xfId="1" applyFont="1" applyBorder="1" applyAlignment="1" applyProtection="1">
      <alignment horizontal="left" vertical="center" wrapText="1"/>
    </xf>
    <xf numFmtId="0" fontId="16" fillId="0" borderId="44" xfId="1" applyFont="1" applyBorder="1" applyAlignment="1" applyProtection="1">
      <alignment horizontal="left" vertical="center" wrapText="1"/>
    </xf>
    <xf numFmtId="0" fontId="16" fillId="0" borderId="44" xfId="1" applyFont="1" applyFill="1" applyBorder="1" applyAlignment="1" applyProtection="1">
      <alignment horizontal="left" vertical="center" wrapText="1"/>
    </xf>
    <xf numFmtId="0" fontId="16" fillId="0" borderId="70" xfId="1" applyFont="1" applyBorder="1" applyAlignment="1" applyProtection="1">
      <alignment horizontal="left" vertical="center" wrapText="1"/>
    </xf>
    <xf numFmtId="0" fontId="16" fillId="0" borderId="71" xfId="1" applyFont="1" applyFill="1" applyBorder="1" applyAlignment="1" applyProtection="1">
      <alignment horizontal="left" vertical="center" wrapText="1"/>
    </xf>
    <xf numFmtId="0" fontId="16" fillId="0" borderId="44" xfId="0" applyFont="1" applyFill="1" applyBorder="1" applyAlignment="1" applyProtection="1">
      <alignment horizontal="left" vertical="center" wrapText="1"/>
    </xf>
    <xf numFmtId="0" fontId="34" fillId="0" borderId="44" xfId="0" applyFont="1" applyFill="1" applyBorder="1" applyAlignment="1" applyProtection="1">
      <alignment horizontal="left" vertical="center" wrapText="1"/>
    </xf>
    <xf numFmtId="0" fontId="34" fillId="0" borderId="70" xfId="0" applyFont="1" applyFill="1" applyBorder="1" applyAlignment="1" applyProtection="1">
      <alignment horizontal="left" vertical="center" wrapText="1"/>
    </xf>
    <xf numFmtId="0" fontId="11" fillId="0" borderId="0" xfId="0" applyFont="1" applyFill="1" applyBorder="1" applyAlignment="1">
      <alignment horizontal="left"/>
    </xf>
    <xf numFmtId="164" fontId="32" fillId="0" borderId="0" xfId="0" applyNumberFormat="1" applyFont="1" applyFill="1" applyBorder="1" applyAlignment="1">
      <alignment horizontal="center"/>
    </xf>
    <xf numFmtId="0" fontId="9" fillId="0" borderId="0" xfId="0" applyFont="1" applyFill="1" applyBorder="1"/>
    <xf numFmtId="164" fontId="16" fillId="0" borderId="0" xfId="0" applyNumberFormat="1" applyFont="1" applyFill="1" applyBorder="1" applyAlignment="1">
      <alignment horizontal="center"/>
    </xf>
    <xf numFmtId="0" fontId="16" fillId="0" borderId="44" xfId="0" applyFont="1" applyFill="1" applyBorder="1" applyAlignment="1">
      <alignment horizontal="left"/>
    </xf>
    <xf numFmtId="0" fontId="9" fillId="0" borderId="107" xfId="0" applyFont="1" applyFill="1" applyBorder="1" applyAlignment="1">
      <alignment horizontal="left" wrapText="1"/>
    </xf>
    <xf numFmtId="0" fontId="16" fillId="0" borderId="71" xfId="0" applyFont="1" applyFill="1" applyBorder="1" applyAlignment="1">
      <alignment horizontal="left"/>
    </xf>
    <xf numFmtId="165" fontId="16" fillId="0" borderId="1" xfId="0" applyNumberFormat="1" applyFont="1" applyFill="1" applyBorder="1" applyAlignment="1">
      <alignment horizontal="center"/>
    </xf>
    <xf numFmtId="167" fontId="16" fillId="0" borderId="1" xfId="0" applyNumberFormat="1" applyFont="1" applyFill="1" applyBorder="1" applyAlignment="1">
      <alignment horizontal="center"/>
    </xf>
    <xf numFmtId="0" fontId="16" fillId="0" borderId="98" xfId="0" applyFont="1" applyFill="1" applyBorder="1" applyAlignment="1">
      <alignment horizontal="left"/>
    </xf>
    <xf numFmtId="11" fontId="16" fillId="0" borderId="35" xfId="0" applyNumberFormat="1" applyFont="1" applyFill="1" applyBorder="1" applyAlignment="1">
      <alignment horizontal="center"/>
    </xf>
    <xf numFmtId="0" fontId="16" fillId="0" borderId="74" xfId="0" applyFont="1" applyBorder="1" applyAlignment="1" applyProtection="1"/>
    <xf numFmtId="0" fontId="9" fillId="0" borderId="108" xfId="0" applyFont="1" applyFill="1" applyBorder="1" applyAlignment="1">
      <alignment horizontal="left" wrapText="1"/>
    </xf>
    <xf numFmtId="2" fontId="16" fillId="0" borderId="22" xfId="0" applyNumberFormat="1" applyFont="1" applyFill="1" applyBorder="1" applyAlignment="1">
      <alignment horizontal="center"/>
    </xf>
    <xf numFmtId="2" fontId="16" fillId="0" borderId="0" xfId="1" applyNumberFormat="1" applyFont="1" applyFill="1" applyBorder="1" applyAlignment="1" applyProtection="1">
      <alignment horizontal="left" vertical="center" wrapText="1"/>
    </xf>
    <xf numFmtId="1" fontId="19" fillId="0" borderId="0" xfId="1" applyNumberFormat="1" applyFont="1" applyFill="1" applyBorder="1" applyAlignment="1" applyProtection="1">
      <alignment horizontal="center" wrapText="1"/>
    </xf>
    <xf numFmtId="0" fontId="16" fillId="0" borderId="0" xfId="1" applyFont="1" applyFill="1" applyBorder="1" applyAlignment="1" applyProtection="1">
      <alignment horizontal="left" vertical="center" wrapText="1"/>
    </xf>
    <xf numFmtId="0" fontId="9" fillId="0" borderId="79" xfId="0" applyFont="1" applyFill="1" applyBorder="1" applyAlignment="1" applyProtection="1">
      <alignment horizontal="left" vertical="center" wrapText="1"/>
    </xf>
    <xf numFmtId="164" fontId="19" fillId="14" borderId="106" xfId="0" applyNumberFormat="1" applyFont="1" applyFill="1" applyBorder="1" applyAlignment="1" applyProtection="1">
      <alignment horizontal="center" wrapText="1"/>
    </xf>
    <xf numFmtId="0" fontId="9" fillId="0" borderId="77" xfId="0" applyFont="1" applyBorder="1" applyAlignment="1" applyProtection="1">
      <alignment vertical="center" wrapText="1"/>
    </xf>
    <xf numFmtId="0" fontId="16" fillId="0" borderId="34" xfId="1" applyFont="1" applyFill="1" applyBorder="1" applyAlignment="1" applyProtection="1">
      <alignment horizontal="left" vertical="center" wrapText="1"/>
    </xf>
    <xf numFmtId="2" fontId="19" fillId="14" borderId="35" xfId="1" applyNumberFormat="1" applyFont="1" applyFill="1" applyBorder="1" applyAlignment="1" applyProtection="1">
      <alignment horizontal="center" wrapText="1"/>
    </xf>
    <xf numFmtId="0" fontId="21" fillId="0" borderId="0" xfId="0" applyFont="1" applyFill="1" applyBorder="1" applyAlignment="1" applyProtection="1">
      <alignment horizontal="left" vertical="center" wrapText="1"/>
    </xf>
    <xf numFmtId="0" fontId="47" fillId="0" borderId="110" xfId="0" applyFont="1" applyBorder="1" applyAlignment="1" applyProtection="1">
      <alignment horizontal="center" vertical="center" wrapText="1"/>
    </xf>
    <xf numFmtId="0" fontId="16" fillId="0" borderId="78" xfId="1" applyFont="1" applyBorder="1" applyAlignment="1" applyProtection="1">
      <alignment horizontal="left" vertical="center" wrapText="1"/>
    </xf>
    <xf numFmtId="0" fontId="21" fillId="0" borderId="43" xfId="0" applyFont="1" applyBorder="1" applyAlignment="1" applyProtection="1">
      <alignment horizontal="left" vertical="center" wrapText="1"/>
    </xf>
    <xf numFmtId="1" fontId="16" fillId="0" borderId="79" xfId="0" applyNumberFormat="1" applyFont="1" applyFill="1" applyBorder="1" applyAlignment="1">
      <alignment horizontal="center"/>
    </xf>
    <xf numFmtId="164" fontId="9" fillId="13" borderId="77" xfId="0" applyNumberFormat="1" applyFont="1" applyFill="1" applyBorder="1" applyAlignment="1" applyProtection="1">
      <alignment horizontal="center"/>
      <protection locked="0"/>
    </xf>
    <xf numFmtId="164" fontId="16" fillId="13" borderId="1" xfId="0" applyNumberFormat="1" applyFont="1" applyFill="1" applyBorder="1" applyAlignment="1" applyProtection="1">
      <alignment horizontal="center"/>
      <protection locked="0"/>
    </xf>
    <xf numFmtId="0" fontId="9" fillId="0" borderId="46" xfId="0" applyFont="1" applyBorder="1"/>
    <xf numFmtId="0" fontId="16" fillId="0" borderId="43" xfId="1" applyFont="1" applyBorder="1" applyAlignment="1" applyProtection="1">
      <alignment horizontal="left" vertical="center" wrapText="1"/>
    </xf>
    <xf numFmtId="0" fontId="9" fillId="0" borderId="0" xfId="0" applyFont="1" applyFill="1" applyBorder="1" applyAlignment="1">
      <alignment horizontal="left" wrapText="1"/>
    </xf>
    <xf numFmtId="165" fontId="16" fillId="0" borderId="0" xfId="0" applyNumberFormat="1" applyFont="1" applyFill="1" applyBorder="1" applyAlignment="1">
      <alignment horizontal="center"/>
    </xf>
    <xf numFmtId="0" fontId="21" fillId="0" borderId="0" xfId="0" applyFont="1" applyFill="1" applyBorder="1" applyAlignment="1"/>
    <xf numFmtId="0" fontId="24" fillId="0" borderId="0" xfId="0" applyFont="1" applyFill="1" applyBorder="1" applyAlignment="1">
      <alignment horizontal="left" vertical="center" wrapText="1"/>
    </xf>
    <xf numFmtId="0" fontId="17" fillId="0" borderId="98" xfId="0" applyFont="1" applyBorder="1"/>
    <xf numFmtId="0" fontId="21" fillId="7" borderId="29" xfId="0" applyFont="1" applyFill="1" applyBorder="1" applyAlignment="1">
      <alignment horizontal="left"/>
    </xf>
    <xf numFmtId="0" fontId="21" fillId="7" borderId="31" xfId="0" applyFont="1" applyFill="1" applyBorder="1" applyAlignment="1">
      <alignment horizontal="left"/>
    </xf>
    <xf numFmtId="0" fontId="21" fillId="7" borderId="30" xfId="0" applyFont="1" applyFill="1" applyBorder="1" applyAlignment="1">
      <alignment horizontal="left"/>
    </xf>
    <xf numFmtId="14" fontId="9" fillId="13" borderId="106" xfId="0" applyNumberFormat="1" applyFont="1" applyFill="1" applyBorder="1" applyAlignment="1" applyProtection="1">
      <alignment horizontal="center" vertical="center"/>
      <protection locked="0"/>
    </xf>
    <xf numFmtId="164" fontId="19" fillId="14" borderId="1" xfId="1" applyNumberFormat="1" applyFont="1" applyFill="1" applyBorder="1" applyAlignment="1" applyProtection="1">
      <alignment horizontal="center" vertical="center"/>
    </xf>
    <xf numFmtId="0" fontId="11" fillId="0" borderId="1" xfId="0" applyFont="1" applyFill="1" applyBorder="1" applyAlignment="1">
      <alignment horizontal="center" vertical="center"/>
    </xf>
    <xf numFmtId="164" fontId="19" fillId="14" borderId="36" xfId="1" applyNumberFormat="1" applyFont="1" applyFill="1" applyBorder="1" applyAlignment="1" applyProtection="1">
      <alignment horizontal="center" vertical="center"/>
    </xf>
    <xf numFmtId="164" fontId="16" fillId="0" borderId="0" xfId="0" applyNumberFormat="1" applyFont="1" applyAlignment="1" applyProtection="1">
      <alignment horizontal="center"/>
    </xf>
    <xf numFmtId="164" fontId="16" fillId="0" borderId="0" xfId="0" applyNumberFormat="1" applyFont="1" applyProtection="1"/>
    <xf numFmtId="0" fontId="49" fillId="0" borderId="0" xfId="7" applyFont="1" applyBorder="1" applyAlignment="1" applyProtection="1">
      <protection locked="0"/>
    </xf>
    <xf numFmtId="0" fontId="21" fillId="7" borderId="29" xfId="0" applyFont="1" applyFill="1" applyBorder="1" applyAlignment="1" applyProtection="1"/>
    <xf numFmtId="0" fontId="21" fillId="7" borderId="30" xfId="0" applyFont="1" applyFill="1" applyBorder="1" applyAlignment="1" applyProtection="1"/>
    <xf numFmtId="0" fontId="21" fillId="0" borderId="0" xfId="0" applyFont="1" applyFill="1" applyBorder="1" applyAlignment="1" applyProtection="1"/>
    <xf numFmtId="0" fontId="9" fillId="9" borderId="0" xfId="0" applyFont="1" applyFill="1" applyProtection="1"/>
    <xf numFmtId="0" fontId="9" fillId="0" borderId="0" xfId="0" applyFont="1" applyFill="1" applyBorder="1" applyProtection="1"/>
    <xf numFmtId="0" fontId="9" fillId="9" borderId="0" xfId="0" applyFont="1" applyFill="1" applyBorder="1" applyProtection="1"/>
    <xf numFmtId="0" fontId="25" fillId="0" borderId="0" xfId="0" applyFont="1" applyBorder="1" applyAlignment="1" applyProtection="1">
      <alignment wrapText="1"/>
    </xf>
    <xf numFmtId="0" fontId="9" fillId="0" borderId="0" xfId="0" applyFont="1" applyBorder="1" applyAlignment="1" applyProtection="1">
      <alignment horizontal="left" vertical="center" wrapText="1"/>
    </xf>
    <xf numFmtId="1" fontId="19" fillId="9" borderId="0" xfId="1" applyNumberFormat="1" applyFont="1" applyFill="1" applyBorder="1" applyAlignment="1" applyProtection="1">
      <alignment horizontal="center" vertical="center"/>
    </xf>
    <xf numFmtId="1" fontId="16" fillId="0" borderId="0" xfId="1" applyNumberFormat="1" applyFont="1" applyFill="1" applyBorder="1" applyAlignment="1" applyProtection="1">
      <alignment horizontal="center"/>
    </xf>
    <xf numFmtId="0" fontId="11" fillId="7" borderId="29" xfId="0" applyFont="1" applyFill="1" applyBorder="1" applyAlignment="1" applyProtection="1">
      <alignment vertical="center" wrapText="1"/>
    </xf>
    <xf numFmtId="0" fontId="11" fillId="7" borderId="30" xfId="0" applyFont="1" applyFill="1" applyBorder="1" applyAlignment="1" applyProtection="1">
      <alignment vertical="center" wrapText="1"/>
    </xf>
    <xf numFmtId="0" fontId="9" fillId="0" borderId="15" xfId="0" applyFont="1" applyBorder="1" applyAlignment="1" applyProtection="1">
      <alignment vertical="center"/>
    </xf>
    <xf numFmtId="0" fontId="47" fillId="0" borderId="38" xfId="0" applyFont="1" applyBorder="1" applyAlignment="1" applyProtection="1">
      <alignment horizontal="center" vertical="center" wrapText="1"/>
    </xf>
    <xf numFmtId="2" fontId="16" fillId="13" borderId="33" xfId="1" applyNumberFormat="1" applyFont="1" applyFill="1" applyBorder="1" applyAlignment="1" applyProtection="1">
      <alignment horizontal="center" vertical="center" wrapText="1"/>
      <protection locked="0"/>
    </xf>
    <xf numFmtId="2" fontId="16" fillId="13" borderId="36" xfId="1" applyNumberFormat="1" applyFont="1" applyFill="1" applyBorder="1" applyAlignment="1" applyProtection="1">
      <alignment horizontal="center" vertical="center" wrapText="1"/>
      <protection locked="0"/>
    </xf>
    <xf numFmtId="0" fontId="9" fillId="0" borderId="0" xfId="0" applyFont="1" applyBorder="1" applyAlignment="1" applyProtection="1">
      <alignment horizontal="right" vertical="center" wrapText="1"/>
    </xf>
    <xf numFmtId="1" fontId="16" fillId="0" borderId="0" xfId="1" applyNumberFormat="1" applyFont="1" applyBorder="1" applyAlignment="1" applyProtection="1">
      <alignment horizontal="center" vertical="center"/>
    </xf>
    <xf numFmtId="0" fontId="11" fillId="0" borderId="0" xfId="0" applyFont="1" applyFill="1" applyBorder="1" applyAlignment="1" applyProtection="1">
      <alignment vertical="center" wrapText="1"/>
    </xf>
    <xf numFmtId="0" fontId="47" fillId="0" borderId="0" xfId="0" applyFont="1" applyFill="1" applyBorder="1" applyAlignment="1" applyProtection="1">
      <alignment horizontal="center" vertical="center" wrapText="1"/>
    </xf>
    <xf numFmtId="0" fontId="9" fillId="0" borderId="109" xfId="0" applyFont="1" applyBorder="1" applyAlignment="1" applyProtection="1">
      <alignment vertical="center"/>
    </xf>
    <xf numFmtId="2" fontId="16" fillId="13" borderId="77" xfId="1" applyNumberFormat="1" applyFont="1" applyFill="1" applyBorder="1" applyAlignment="1" applyProtection="1">
      <alignment horizontal="center" vertical="center"/>
      <protection locked="0"/>
    </xf>
    <xf numFmtId="0" fontId="9" fillId="0" borderId="0" xfId="0" applyFont="1" applyBorder="1" applyAlignment="1" applyProtection="1">
      <alignment vertical="center"/>
    </xf>
    <xf numFmtId="2" fontId="16" fillId="13" borderId="38" xfId="1" applyNumberFormat="1" applyFont="1" applyFill="1" applyBorder="1" applyAlignment="1" applyProtection="1">
      <alignment horizontal="center" vertical="center"/>
      <protection locked="0"/>
    </xf>
    <xf numFmtId="1" fontId="16" fillId="13" borderId="33" xfId="1" applyNumberFormat="1" applyFont="1" applyFill="1" applyBorder="1" applyAlignment="1" applyProtection="1">
      <alignment horizontal="center" vertical="center" wrapText="1"/>
      <protection locked="0"/>
    </xf>
    <xf numFmtId="166" fontId="16" fillId="13" borderId="33" xfId="1" applyNumberFormat="1" applyFont="1" applyFill="1" applyBorder="1" applyAlignment="1" applyProtection="1">
      <alignment horizontal="center" vertical="center" wrapText="1"/>
      <protection locked="0"/>
    </xf>
    <xf numFmtId="1" fontId="19" fillId="0" borderId="0" xfId="1" applyNumberFormat="1" applyFont="1" applyFill="1" applyBorder="1" applyAlignment="1" applyProtection="1">
      <alignment horizontal="center" vertical="center" wrapText="1"/>
    </xf>
    <xf numFmtId="1" fontId="19" fillId="14" borderId="33" xfId="1" applyNumberFormat="1" applyFont="1" applyFill="1" applyBorder="1" applyAlignment="1" applyProtection="1">
      <alignment horizontal="center" vertical="center" wrapText="1"/>
    </xf>
    <xf numFmtId="2" fontId="16" fillId="13" borderId="65" xfId="1" applyNumberFormat="1" applyFont="1" applyFill="1" applyBorder="1" applyAlignment="1" applyProtection="1">
      <alignment horizontal="center" vertical="center" wrapText="1"/>
      <protection locked="0"/>
    </xf>
    <xf numFmtId="2" fontId="19" fillId="0" borderId="0" xfId="1" applyNumberFormat="1" applyFont="1" applyFill="1" applyBorder="1" applyAlignment="1" applyProtection="1">
      <alignment horizontal="center" vertical="center" wrapText="1"/>
    </xf>
    <xf numFmtId="164" fontId="16" fillId="13" borderId="33" xfId="1" applyNumberFormat="1" applyFont="1" applyFill="1" applyBorder="1" applyAlignment="1" applyProtection="1">
      <alignment horizontal="center" vertical="center" wrapText="1"/>
      <protection locked="0"/>
    </xf>
    <xf numFmtId="2" fontId="19" fillId="14" borderId="33" xfId="1" applyNumberFormat="1" applyFont="1" applyFill="1" applyBorder="1" applyAlignment="1" applyProtection="1">
      <alignment horizontal="center" vertical="center" wrapText="1"/>
    </xf>
    <xf numFmtId="2" fontId="19" fillId="14" borderId="38" xfId="1" applyNumberFormat="1" applyFont="1" applyFill="1" applyBorder="1" applyAlignment="1" applyProtection="1">
      <alignment horizontal="center" vertical="center"/>
    </xf>
    <xf numFmtId="0" fontId="16" fillId="0" borderId="0" xfId="1" applyFont="1" applyFill="1" applyBorder="1" applyAlignment="1" applyProtection="1">
      <alignment horizontal="left" vertical="center"/>
    </xf>
    <xf numFmtId="0" fontId="16" fillId="0" borderId="0" xfId="1" applyFont="1" applyBorder="1" applyAlignment="1" applyProtection="1">
      <alignment horizontal="right" vertical="center"/>
    </xf>
    <xf numFmtId="0" fontId="34" fillId="0" borderId="0" xfId="0" applyFont="1" applyBorder="1" applyProtection="1"/>
    <xf numFmtId="2" fontId="19" fillId="14" borderId="33" xfId="1" applyNumberFormat="1" applyFont="1" applyFill="1" applyBorder="1" applyAlignment="1" applyProtection="1">
      <alignment horizontal="center" vertical="center"/>
    </xf>
    <xf numFmtId="0" fontId="34" fillId="0" borderId="0" xfId="0" applyFont="1" applyBorder="1" applyAlignment="1" applyProtection="1">
      <alignment vertical="center"/>
    </xf>
    <xf numFmtId="1" fontId="32" fillId="14" borderId="33" xfId="1" applyNumberFormat="1" applyFont="1" applyFill="1" applyBorder="1" applyAlignment="1" applyProtection="1">
      <alignment horizontal="center" vertical="center"/>
    </xf>
    <xf numFmtId="1" fontId="32" fillId="14" borderId="65" xfId="1" applyNumberFormat="1" applyFont="1" applyFill="1" applyBorder="1" applyAlignment="1" applyProtection="1">
      <alignment horizontal="center" vertical="center"/>
    </xf>
    <xf numFmtId="1" fontId="32" fillId="14" borderId="36" xfId="1" applyNumberFormat="1" applyFont="1" applyFill="1" applyBorder="1" applyAlignment="1" applyProtection="1">
      <alignment horizontal="center" vertical="center"/>
    </xf>
    <xf numFmtId="0" fontId="16" fillId="0" borderId="0" xfId="1" applyFont="1" applyBorder="1" applyAlignment="1" applyProtection="1">
      <alignment vertical="center"/>
    </xf>
    <xf numFmtId="1" fontId="32" fillId="0" borderId="0" xfId="1" applyNumberFormat="1" applyFont="1" applyFill="1" applyBorder="1" applyAlignment="1" applyProtection="1">
      <alignment horizontal="center" vertical="center"/>
    </xf>
    <xf numFmtId="0" fontId="21" fillId="8" borderId="29" xfId="0" applyFont="1" applyFill="1" applyBorder="1" applyProtection="1"/>
    <xf numFmtId="0" fontId="34" fillId="8" borderId="31" xfId="0" applyFont="1" applyFill="1" applyBorder="1" applyProtection="1"/>
    <xf numFmtId="0" fontId="34" fillId="8" borderId="30" xfId="0" applyFont="1" applyFill="1" applyBorder="1" applyProtection="1"/>
    <xf numFmtId="0" fontId="11" fillId="0" borderId="0" xfId="0" applyFont="1" applyFill="1" applyBorder="1" applyAlignment="1">
      <alignment horizontal="center"/>
    </xf>
    <xf numFmtId="0" fontId="16" fillId="0" borderId="37" xfId="0" applyFont="1" applyFill="1" applyBorder="1" applyAlignment="1" applyProtection="1">
      <alignment horizontal="center" wrapText="1"/>
    </xf>
    <xf numFmtId="164" fontId="16" fillId="13" borderId="7" xfId="0" applyNumberFormat="1" applyFont="1" applyFill="1" applyBorder="1" applyAlignment="1" applyProtection="1">
      <alignment horizontal="center"/>
      <protection locked="0"/>
    </xf>
    <xf numFmtId="164" fontId="16" fillId="13" borderId="38" xfId="0" applyNumberFormat="1" applyFont="1" applyFill="1" applyBorder="1" applyAlignment="1" applyProtection="1">
      <alignment horizontal="center"/>
      <protection locked="0"/>
    </xf>
    <xf numFmtId="1" fontId="16" fillId="0" borderId="32" xfId="0" applyNumberFormat="1" applyFont="1" applyFill="1" applyBorder="1" applyAlignment="1" applyProtection="1">
      <alignment horizontal="center" wrapText="1"/>
    </xf>
    <xf numFmtId="164" fontId="16" fillId="13" borderId="33" xfId="0" applyNumberFormat="1" applyFont="1" applyFill="1" applyBorder="1" applyAlignment="1" applyProtection="1">
      <alignment horizontal="center"/>
      <protection locked="0"/>
    </xf>
    <xf numFmtId="1" fontId="16" fillId="0" borderId="0" xfId="0" applyNumberFormat="1" applyFont="1" applyFill="1" applyBorder="1" applyAlignment="1">
      <alignment horizontal="center"/>
    </xf>
    <xf numFmtId="164" fontId="16" fillId="9" borderId="0" xfId="0" applyNumberFormat="1" applyFont="1" applyFill="1" applyAlignment="1" applyProtection="1">
      <alignment horizontal="center"/>
    </xf>
    <xf numFmtId="1" fontId="16" fillId="0" borderId="34" xfId="0" applyNumberFormat="1" applyFont="1" applyFill="1" applyBorder="1" applyAlignment="1" applyProtection="1">
      <alignment horizontal="center" wrapText="1"/>
    </xf>
    <xf numFmtId="164" fontId="16" fillId="13" borderId="35" xfId="0" applyNumberFormat="1" applyFont="1" applyFill="1" applyBorder="1" applyAlignment="1" applyProtection="1">
      <alignment horizontal="center"/>
      <protection locked="0"/>
    </xf>
    <xf numFmtId="164" fontId="16" fillId="13" borderId="36" xfId="0" applyNumberFormat="1" applyFont="1" applyFill="1" applyBorder="1" applyAlignment="1" applyProtection="1">
      <alignment horizontal="center"/>
      <protection locked="0"/>
    </xf>
    <xf numFmtId="0" fontId="9" fillId="0" borderId="113" xfId="0" applyFont="1" applyBorder="1"/>
    <xf numFmtId="0" fontId="11" fillId="0" borderId="106" xfId="0" applyFont="1" applyFill="1" applyBorder="1" applyAlignment="1">
      <alignment horizontal="center" vertical="center"/>
    </xf>
    <xf numFmtId="0" fontId="11" fillId="0" borderId="77" xfId="0" applyFont="1" applyBorder="1" applyAlignment="1">
      <alignment horizontal="center" vertical="center"/>
    </xf>
    <xf numFmtId="165" fontId="16" fillId="0" borderId="35" xfId="0" applyNumberFormat="1" applyFont="1" applyFill="1" applyBorder="1" applyAlignment="1">
      <alignment horizontal="center"/>
    </xf>
    <xf numFmtId="0" fontId="9" fillId="0" borderId="114" xfId="0" applyFont="1" applyFill="1" applyBorder="1" applyAlignment="1">
      <alignment horizontal="left" vertical="center" wrapText="1"/>
    </xf>
    <xf numFmtId="0" fontId="9" fillId="0" borderId="10" xfId="0" applyFont="1" applyBorder="1"/>
    <xf numFmtId="0" fontId="9" fillId="0" borderId="11" xfId="0" applyFont="1" applyBorder="1"/>
    <xf numFmtId="0" fontId="9" fillId="0" borderId="12" xfId="0" applyFont="1" applyBorder="1"/>
    <xf numFmtId="0" fontId="9" fillId="0" borderId="11" xfId="0" applyFont="1" applyFill="1" applyBorder="1"/>
    <xf numFmtId="0" fontId="9" fillId="0" borderId="12" xfId="0" applyFont="1" applyFill="1" applyBorder="1"/>
    <xf numFmtId="0" fontId="11" fillId="0" borderId="37" xfId="3" applyFont="1" applyFill="1" applyBorder="1" applyAlignment="1" applyProtection="1">
      <alignment horizontal="center"/>
    </xf>
    <xf numFmtId="0" fontId="11" fillId="0" borderId="7" xfId="3" applyFont="1" applyFill="1" applyBorder="1" applyAlignment="1" applyProtection="1">
      <alignment horizontal="center"/>
    </xf>
    <xf numFmtId="0" fontId="11" fillId="0" borderId="7" xfId="3" applyFont="1" applyBorder="1" applyAlignment="1" applyProtection="1">
      <alignment horizontal="center"/>
    </xf>
    <xf numFmtId="0" fontId="11" fillId="0" borderId="38" xfId="3" applyFont="1" applyFill="1" applyBorder="1" applyAlignment="1" applyProtection="1">
      <alignment horizontal="center"/>
    </xf>
    <xf numFmtId="0" fontId="17" fillId="2" borderId="31" xfId="2" applyFont="1" applyBorder="1" applyProtection="1">
      <alignment horizontal="left" vertical="center"/>
    </xf>
    <xf numFmtId="0" fontId="9" fillId="0" borderId="115" xfId="0" applyFont="1" applyBorder="1"/>
    <xf numFmtId="0" fontId="11" fillId="0" borderId="7" xfId="0" applyFont="1" applyFill="1" applyBorder="1" applyAlignment="1">
      <alignment horizontal="center"/>
    </xf>
    <xf numFmtId="0" fontId="11" fillId="0" borderId="38" xfId="0" applyFont="1" applyBorder="1" applyAlignment="1">
      <alignment horizontal="center" vertical="center"/>
    </xf>
    <xf numFmtId="14" fontId="9" fillId="0" borderId="20" xfId="0" applyNumberFormat="1" applyFont="1" applyFill="1" applyBorder="1" applyAlignment="1" applyProtection="1"/>
    <xf numFmtId="0" fontId="15" fillId="0" borderId="0" xfId="7" applyBorder="1" applyAlignment="1" applyProtection="1"/>
    <xf numFmtId="1" fontId="16" fillId="13" borderId="1" xfId="0" applyNumberFormat="1" applyFont="1" applyFill="1" applyBorder="1" applyAlignment="1" applyProtection="1">
      <alignment horizontal="center"/>
      <protection locked="0"/>
    </xf>
    <xf numFmtId="164" fontId="9" fillId="9" borderId="0" xfId="0" applyNumberFormat="1" applyFont="1" applyFill="1" applyBorder="1" applyAlignment="1" applyProtection="1">
      <alignment horizontal="center"/>
    </xf>
    <xf numFmtId="164" fontId="9" fillId="9" borderId="16" xfId="0" applyNumberFormat="1" applyFont="1" applyFill="1" applyBorder="1" applyAlignment="1" applyProtection="1">
      <alignment horizontal="center"/>
    </xf>
    <xf numFmtId="2" fontId="16" fillId="9" borderId="22" xfId="1" applyNumberFormat="1" applyFont="1" applyFill="1" applyBorder="1" applyAlignment="1" applyProtection="1">
      <alignment horizontal="center"/>
    </xf>
    <xf numFmtId="2" fontId="16" fillId="9" borderId="18" xfId="1" applyNumberFormat="1" applyFont="1" applyFill="1" applyBorder="1" applyAlignment="1" applyProtection="1">
      <alignment horizontal="center"/>
    </xf>
    <xf numFmtId="2" fontId="18" fillId="9" borderId="22" xfId="1" applyNumberFormat="1" applyFont="1" applyFill="1" applyBorder="1" applyAlignment="1" applyProtection="1">
      <alignment horizontal="left"/>
    </xf>
    <xf numFmtId="164" fontId="9" fillId="0" borderId="0" xfId="0" applyNumberFormat="1" applyFont="1" applyFill="1" applyBorder="1" applyAlignment="1" applyProtection="1">
      <alignment horizontal="center"/>
    </xf>
    <xf numFmtId="2" fontId="16" fillId="0" borderId="0" xfId="1" applyNumberFormat="1" applyFont="1" applyFill="1" applyBorder="1" applyAlignment="1" applyProtection="1">
      <alignment horizontal="center" vertical="center" wrapText="1"/>
    </xf>
    <xf numFmtId="164" fontId="16" fillId="0" borderId="0" xfId="1" applyNumberFormat="1" applyFont="1" applyFill="1" applyBorder="1" applyAlignment="1" applyProtection="1">
      <alignment horizontal="center" vertical="center"/>
    </xf>
    <xf numFmtId="1" fontId="16" fillId="0" borderId="0" xfId="1" applyNumberFormat="1" applyFont="1" applyFill="1" applyBorder="1" applyAlignment="1" applyProtection="1">
      <alignment horizontal="center" vertical="center" wrapText="1"/>
    </xf>
    <xf numFmtId="166" fontId="16" fillId="0" borderId="0" xfId="1" applyNumberFormat="1" applyFont="1" applyFill="1" applyBorder="1" applyAlignment="1" applyProtection="1">
      <alignment horizontal="center" vertical="center" wrapText="1"/>
    </xf>
    <xf numFmtId="164" fontId="16" fillId="0" borderId="0" xfId="1" applyNumberFormat="1" applyFont="1" applyFill="1" applyBorder="1" applyAlignment="1" applyProtection="1">
      <alignment horizontal="center" vertical="center" wrapText="1"/>
    </xf>
    <xf numFmtId="164" fontId="9"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xf>
    <xf numFmtId="0" fontId="17" fillId="0" borderId="37" xfId="0" applyFont="1" applyBorder="1" applyAlignment="1" applyProtection="1">
      <alignment horizontal="center"/>
    </xf>
    <xf numFmtId="0" fontId="17" fillId="0" borderId="38" xfId="0" applyFont="1" applyBorder="1" applyAlignment="1" applyProtection="1">
      <alignment horizontal="center"/>
    </xf>
    <xf numFmtId="0" fontId="16" fillId="0" borderId="0" xfId="2" applyFont="1" applyFill="1" applyBorder="1" applyAlignment="1" applyProtection="1">
      <alignment vertical="center" wrapText="1"/>
    </xf>
    <xf numFmtId="0" fontId="15" fillId="0" borderId="17" xfId="7" applyBorder="1" applyAlignment="1" applyProtection="1">
      <alignment horizontal="left"/>
      <protection locked="0"/>
    </xf>
    <xf numFmtId="0" fontId="15" fillId="0" borderId="18" xfId="7" applyBorder="1" applyAlignment="1" applyProtection="1">
      <alignment horizontal="left"/>
      <protection locked="0"/>
    </xf>
    <xf numFmtId="0" fontId="17" fillId="2" borderId="29" xfId="2" applyFont="1" applyBorder="1" applyAlignment="1" applyProtection="1">
      <alignment horizontal="left" vertical="center"/>
    </xf>
    <xf numFmtId="0" fontId="17" fillId="2" borderId="30" xfId="2" applyFont="1" applyBorder="1" applyAlignment="1" applyProtection="1">
      <alignment horizontal="left" vertical="center"/>
    </xf>
    <xf numFmtId="0" fontId="17" fillId="7" borderId="29" xfId="0" applyFont="1" applyFill="1" applyBorder="1" applyAlignment="1" applyProtection="1">
      <alignment horizontal="left"/>
    </xf>
    <xf numFmtId="0" fontId="17" fillId="7" borderId="30" xfId="0" applyFont="1" applyFill="1" applyBorder="1" applyAlignment="1" applyProtection="1">
      <alignment horizontal="left"/>
    </xf>
    <xf numFmtId="0" fontId="17" fillId="16" borderId="29" xfId="0" applyFont="1" applyFill="1" applyBorder="1" applyAlignment="1" applyProtection="1">
      <alignment horizontal="left" vertical="center"/>
    </xf>
    <xf numFmtId="0" fontId="17" fillId="16" borderId="30" xfId="0" applyFont="1" applyFill="1" applyBorder="1" applyAlignment="1" applyProtection="1">
      <alignment horizontal="left" vertical="center"/>
    </xf>
    <xf numFmtId="0" fontId="11" fillId="16" borderId="29" xfId="0" applyFont="1" applyFill="1" applyBorder="1" applyAlignment="1" applyProtection="1">
      <alignment horizontal="left" vertical="center"/>
    </xf>
    <xf numFmtId="0" fontId="11" fillId="16" borderId="30" xfId="0" applyFont="1" applyFill="1" applyBorder="1" applyAlignment="1" applyProtection="1">
      <alignment horizontal="left" vertical="center"/>
    </xf>
    <xf numFmtId="0" fontId="11" fillId="16" borderId="55" xfId="0" applyFont="1" applyFill="1" applyBorder="1" applyAlignment="1" applyProtection="1">
      <alignment horizontal="left" vertical="center"/>
    </xf>
    <xf numFmtId="0" fontId="11" fillId="16" borderId="56" xfId="0" applyFont="1" applyFill="1" applyBorder="1" applyAlignment="1" applyProtection="1">
      <alignment horizontal="left" vertical="center"/>
    </xf>
    <xf numFmtId="0" fontId="16" fillId="11" borderId="26" xfId="2" applyFont="1" applyFill="1" applyBorder="1" applyAlignment="1" applyProtection="1">
      <alignment horizontal="left" vertical="center" wrapText="1"/>
    </xf>
    <xf numFmtId="0" fontId="16" fillId="11" borderId="28" xfId="2" applyFont="1" applyFill="1" applyBorder="1" applyAlignment="1" applyProtection="1">
      <alignment horizontal="left" vertical="center" wrapText="1"/>
    </xf>
    <xf numFmtId="0" fontId="16" fillId="11" borderId="15" xfId="2" applyFont="1" applyFill="1" applyBorder="1" applyAlignment="1" applyProtection="1">
      <alignment horizontal="left" vertical="center" wrapText="1"/>
    </xf>
    <xf numFmtId="0" fontId="16" fillId="11" borderId="16" xfId="2" applyFont="1" applyFill="1" applyBorder="1" applyAlignment="1" applyProtection="1">
      <alignment horizontal="left" vertical="center" wrapText="1"/>
    </xf>
    <xf numFmtId="0" fontId="16" fillId="11" borderId="17" xfId="2" applyFont="1" applyFill="1" applyBorder="1" applyAlignment="1" applyProtection="1">
      <alignment horizontal="left" vertical="center" wrapText="1"/>
    </xf>
    <xf numFmtId="0" fontId="16" fillId="11" borderId="18" xfId="2" applyFont="1" applyFill="1" applyBorder="1" applyAlignment="1" applyProtection="1">
      <alignment horizontal="left" vertical="center" wrapText="1"/>
    </xf>
    <xf numFmtId="0" fontId="17" fillId="2" borderId="26" xfId="2" applyFont="1" applyBorder="1" applyAlignment="1" applyProtection="1">
      <alignment horizontal="left" vertical="center"/>
    </xf>
    <xf numFmtId="0" fontId="17" fillId="2" borderId="28" xfId="2" applyFont="1" applyBorder="1" applyAlignment="1" applyProtection="1">
      <alignment horizontal="left" vertical="center"/>
    </xf>
    <xf numFmtId="0" fontId="17" fillId="17" borderId="26" xfId="2" applyFont="1" applyFill="1" applyBorder="1" applyAlignment="1" applyProtection="1">
      <alignment horizontal="left" vertical="center" wrapText="1"/>
    </xf>
    <xf numFmtId="0" fontId="17" fillId="17" borderId="27" xfId="2" applyFont="1" applyFill="1" applyBorder="1" applyAlignment="1" applyProtection="1">
      <alignment horizontal="left" vertical="center" wrapText="1"/>
    </xf>
    <xf numFmtId="0" fontId="17" fillId="17" borderId="28" xfId="2" applyFont="1" applyFill="1" applyBorder="1" applyAlignment="1" applyProtection="1">
      <alignment horizontal="left" vertical="center" wrapText="1"/>
    </xf>
    <xf numFmtId="0" fontId="17" fillId="17" borderId="15" xfId="2" applyFont="1" applyFill="1" applyBorder="1" applyAlignment="1" applyProtection="1">
      <alignment horizontal="left" vertical="center" wrapText="1"/>
    </xf>
    <xf numFmtId="0" fontId="17" fillId="17" borderId="0" xfId="2" applyFont="1" applyFill="1" applyBorder="1" applyAlignment="1" applyProtection="1">
      <alignment horizontal="left" vertical="center" wrapText="1"/>
    </xf>
    <xf numFmtId="0" fontId="17" fillId="17" borderId="16" xfId="2" applyFont="1" applyFill="1" applyBorder="1" applyAlignment="1" applyProtection="1">
      <alignment horizontal="left" vertical="center" wrapText="1"/>
    </xf>
    <xf numFmtId="0" fontId="21" fillId="7" borderId="26" xfId="0" applyFont="1" applyFill="1" applyBorder="1" applyAlignment="1" applyProtection="1">
      <alignment horizontal="left" wrapText="1"/>
    </xf>
    <xf numFmtId="0" fontId="21" fillId="7" borderId="27" xfId="0" applyFont="1" applyFill="1" applyBorder="1" applyAlignment="1" applyProtection="1">
      <alignment horizontal="left" wrapText="1"/>
    </xf>
    <xf numFmtId="0" fontId="21" fillId="7" borderId="28" xfId="0" applyFont="1" applyFill="1" applyBorder="1" applyAlignment="1" applyProtection="1">
      <alignment horizontal="left" wrapText="1"/>
    </xf>
    <xf numFmtId="0" fontId="11" fillId="10" borderId="0" xfId="0" applyFont="1" applyFill="1" applyBorder="1" applyAlignment="1" applyProtection="1">
      <alignment horizontal="left"/>
    </xf>
    <xf numFmtId="0" fontId="11" fillId="0" borderId="29" xfId="3" applyFont="1" applyBorder="1" applyAlignment="1" applyProtection="1">
      <alignment horizontal="center"/>
    </xf>
    <xf numFmtId="0" fontId="11" fillId="0" borderId="88" xfId="3" applyFont="1" applyBorder="1" applyAlignment="1" applyProtection="1">
      <alignment horizontal="center"/>
    </xf>
    <xf numFmtId="0" fontId="9" fillId="0" borderId="25" xfId="3" applyFont="1" applyBorder="1" applyAlignment="1" applyProtection="1">
      <alignment horizontal="left"/>
    </xf>
    <xf numFmtId="0" fontId="9" fillId="0" borderId="5" xfId="3" applyFont="1" applyBorder="1" applyAlignment="1" applyProtection="1">
      <alignment horizontal="left"/>
    </xf>
    <xf numFmtId="0" fontId="9" fillId="0" borderId="19" xfId="3" applyFont="1" applyBorder="1" applyAlignment="1" applyProtection="1">
      <alignment horizontal="left"/>
    </xf>
    <xf numFmtId="0" fontId="9" fillId="0" borderId="9" xfId="3" applyFont="1" applyBorder="1" applyAlignment="1" applyProtection="1">
      <alignment horizontal="left"/>
    </xf>
    <xf numFmtId="0" fontId="9" fillId="0" borderId="76" xfId="3" applyFont="1" applyBorder="1" applyAlignment="1" applyProtection="1">
      <alignment horizontal="left"/>
    </xf>
    <xf numFmtId="0" fontId="9" fillId="0" borderId="72" xfId="3" applyFont="1" applyBorder="1" applyAlignment="1" applyProtection="1">
      <alignment horizontal="left"/>
    </xf>
    <xf numFmtId="0" fontId="11" fillId="13" borderId="15" xfId="3" applyFont="1" applyFill="1" applyBorder="1" applyAlignment="1" applyProtection="1">
      <alignment horizontal="left" vertical="top" wrapText="1"/>
      <protection locked="0"/>
    </xf>
    <xf numFmtId="0" fontId="11" fillId="13" borderId="0" xfId="3" applyFont="1" applyFill="1" applyBorder="1" applyAlignment="1" applyProtection="1">
      <alignment horizontal="left" vertical="top" wrapText="1"/>
      <protection locked="0"/>
    </xf>
    <xf numFmtId="0" fontId="11" fillId="13" borderId="16" xfId="3" applyFont="1" applyFill="1" applyBorder="1" applyAlignment="1" applyProtection="1">
      <alignment horizontal="left" vertical="top" wrapText="1"/>
      <protection locked="0"/>
    </xf>
    <xf numFmtId="0" fontId="11" fillId="13" borderId="17" xfId="3" applyFont="1" applyFill="1" applyBorder="1" applyAlignment="1" applyProtection="1">
      <alignment horizontal="left" vertical="top" wrapText="1"/>
      <protection locked="0"/>
    </xf>
    <xf numFmtId="0" fontId="11" fillId="13" borderId="22" xfId="3" applyFont="1" applyFill="1" applyBorder="1" applyAlignment="1" applyProtection="1">
      <alignment horizontal="left" vertical="top" wrapText="1"/>
      <protection locked="0"/>
    </xf>
    <xf numFmtId="0" fontId="11" fillId="13" borderId="18" xfId="3" applyFont="1" applyFill="1" applyBorder="1" applyAlignment="1" applyProtection="1">
      <alignment horizontal="left" vertical="top" wrapText="1"/>
      <protection locked="0"/>
    </xf>
    <xf numFmtId="0" fontId="17" fillId="2" borderId="31" xfId="2" applyFont="1" applyBorder="1" applyAlignment="1" applyProtection="1">
      <alignment horizontal="left" vertical="center"/>
    </xf>
    <xf numFmtId="0" fontId="17" fillId="2" borderId="29" xfId="2" applyFont="1" applyBorder="1" applyAlignment="1" applyProtection="1">
      <alignment horizontal="left" vertical="center" wrapText="1"/>
    </xf>
    <xf numFmtId="0" fontId="17" fillId="2" borderId="31" xfId="2" applyFont="1" applyBorder="1" applyAlignment="1" applyProtection="1">
      <alignment horizontal="left" vertical="center" wrapText="1"/>
    </xf>
    <xf numFmtId="0" fontId="17" fillId="2" borderId="30" xfId="2" applyFont="1" applyBorder="1" applyAlignment="1" applyProtection="1">
      <alignment horizontal="left" vertical="center" wrapText="1"/>
    </xf>
    <xf numFmtId="0" fontId="21" fillId="6" borderId="29" xfId="0" applyFont="1" applyFill="1" applyBorder="1" applyAlignment="1">
      <alignment horizontal="left"/>
    </xf>
    <xf numFmtId="0" fontId="21" fillId="6" borderId="31" xfId="0" applyFont="1" applyFill="1" applyBorder="1" applyAlignment="1">
      <alignment horizontal="left"/>
    </xf>
    <xf numFmtId="0" fontId="21" fillId="6" borderId="30" xfId="0" applyFont="1" applyFill="1" applyBorder="1" applyAlignment="1">
      <alignment horizontal="left"/>
    </xf>
    <xf numFmtId="0" fontId="24" fillId="0" borderId="25"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41" xfId="0" applyFont="1" applyFill="1" applyBorder="1" applyAlignment="1">
      <alignment horizontal="left" vertical="center" wrapText="1"/>
    </xf>
    <xf numFmtId="0" fontId="24" fillId="0" borderId="85" xfId="0" applyFont="1" applyBorder="1" applyAlignment="1">
      <alignment horizontal="left" wrapText="1"/>
    </xf>
    <xf numFmtId="0" fontId="24" fillId="0" borderId="86" xfId="0" applyFont="1" applyBorder="1" applyAlignment="1">
      <alignment horizontal="left" wrapText="1"/>
    </xf>
    <xf numFmtId="0" fontId="24" fillId="0" borderId="87" xfId="0" applyFont="1" applyBorder="1" applyAlignment="1">
      <alignment horizontal="left" wrapText="1"/>
    </xf>
    <xf numFmtId="0" fontId="21" fillId="7" borderId="29" xfId="0" applyFont="1" applyFill="1" applyBorder="1" applyAlignment="1">
      <alignment horizontal="left"/>
    </xf>
    <xf numFmtId="0" fontId="21" fillId="7" borderId="31" xfId="0" applyFont="1" applyFill="1" applyBorder="1" applyAlignment="1">
      <alignment horizontal="left"/>
    </xf>
    <xf numFmtId="0" fontId="21" fillId="7" borderId="30" xfId="0" applyFont="1" applyFill="1" applyBorder="1" applyAlignment="1">
      <alignment horizontal="left"/>
    </xf>
    <xf numFmtId="0" fontId="11" fillId="0" borderId="3" xfId="0" applyFont="1" applyBorder="1" applyAlignment="1">
      <alignment horizontal="center"/>
    </xf>
    <xf numFmtId="0" fontId="11" fillId="0" borderId="41" xfId="0" applyFont="1" applyBorder="1" applyAlignment="1">
      <alignment horizontal="center"/>
    </xf>
    <xf numFmtId="0" fontId="11" fillId="0" borderId="8" xfId="0" applyFont="1" applyBorder="1" applyAlignment="1">
      <alignment horizontal="center"/>
    </xf>
    <xf numFmtId="0" fontId="11" fillId="0" borderId="20" xfId="0" applyFont="1" applyBorder="1" applyAlignment="1">
      <alignment horizontal="center"/>
    </xf>
    <xf numFmtId="0" fontId="11" fillId="0" borderId="8" xfId="0" applyFont="1" applyFill="1" applyBorder="1" applyAlignment="1">
      <alignment horizontal="center"/>
    </xf>
    <xf numFmtId="0" fontId="11" fillId="0" borderId="20" xfId="0" applyFont="1" applyFill="1" applyBorder="1" applyAlignment="1">
      <alignment horizontal="center"/>
    </xf>
    <xf numFmtId="0" fontId="24" fillId="0" borderId="85" xfId="0" applyFont="1" applyFill="1" applyBorder="1" applyAlignment="1">
      <alignment horizontal="left" wrapText="1"/>
    </xf>
    <xf numFmtId="0" fontId="24" fillId="0" borderId="86" xfId="0" applyFont="1" applyFill="1" applyBorder="1" applyAlignment="1">
      <alignment horizontal="left" wrapText="1"/>
    </xf>
    <xf numFmtId="0" fontId="24" fillId="0" borderId="87" xfId="0" applyFont="1" applyFill="1" applyBorder="1" applyAlignment="1">
      <alignment horizontal="left" wrapText="1"/>
    </xf>
    <xf numFmtId="14" fontId="9" fillId="13" borderId="111" xfId="0" applyNumberFormat="1" applyFont="1" applyFill="1" applyBorder="1" applyAlignment="1" applyProtection="1">
      <alignment horizontal="center" vertical="center"/>
      <protection locked="0"/>
    </xf>
    <xf numFmtId="14" fontId="9" fillId="13" borderId="112" xfId="0" applyNumberFormat="1" applyFont="1" applyFill="1" applyBorder="1" applyAlignment="1" applyProtection="1">
      <alignment horizontal="center" vertical="center"/>
      <protection locked="0"/>
    </xf>
    <xf numFmtId="0" fontId="21" fillId="7" borderId="26" xfId="0" applyFont="1" applyFill="1" applyBorder="1" applyAlignment="1">
      <alignment horizontal="left"/>
    </xf>
    <xf numFmtId="0" fontId="21" fillId="7" borderId="27" xfId="0" applyFont="1" applyFill="1" applyBorder="1" applyAlignment="1">
      <alignment horizontal="left"/>
    </xf>
    <xf numFmtId="0" fontId="21" fillId="7" borderId="28" xfId="0" applyFont="1" applyFill="1" applyBorder="1" applyAlignment="1">
      <alignment horizontal="left"/>
    </xf>
    <xf numFmtId="0" fontId="25" fillId="0" borderId="29" xfId="0" applyFont="1" applyFill="1" applyBorder="1" applyAlignment="1">
      <alignment horizontal="left" wrapText="1"/>
    </xf>
    <xf numFmtId="0" fontId="25" fillId="0" borderId="31" xfId="0" applyFont="1" applyFill="1" applyBorder="1" applyAlignment="1">
      <alignment horizontal="left" wrapText="1"/>
    </xf>
    <xf numFmtId="0" fontId="25" fillId="0" borderId="30" xfId="0" applyFont="1" applyFill="1" applyBorder="1" applyAlignment="1">
      <alignment horizontal="left" wrapText="1"/>
    </xf>
    <xf numFmtId="0" fontId="25" fillId="0" borderId="29" xfId="0" applyFont="1" applyFill="1" applyBorder="1" applyAlignment="1">
      <alignment horizontal="left" vertical="center" wrapText="1"/>
    </xf>
    <xf numFmtId="0" fontId="25" fillId="0" borderId="30" xfId="0" applyFont="1" applyFill="1" applyBorder="1" applyAlignment="1">
      <alignment horizontal="left" vertical="center" wrapText="1"/>
    </xf>
    <xf numFmtId="0" fontId="11" fillId="7" borderId="29" xfId="0" applyFont="1" applyFill="1" applyBorder="1" applyAlignment="1">
      <alignment horizontal="center"/>
    </xf>
    <xf numFmtId="0" fontId="11" fillId="7" borderId="30" xfId="0" applyFont="1" applyFill="1" applyBorder="1" applyAlignment="1">
      <alignment horizontal="center"/>
    </xf>
    <xf numFmtId="0" fontId="24" fillId="0" borderId="29" xfId="0" applyFont="1" applyBorder="1" applyAlignment="1">
      <alignment horizontal="left" vertical="center" wrapText="1"/>
    </xf>
    <xf numFmtId="0" fontId="24" fillId="0" borderId="31" xfId="0" applyFont="1" applyBorder="1" applyAlignment="1">
      <alignment horizontal="left" vertical="center" wrapText="1"/>
    </xf>
    <xf numFmtId="0" fontId="24" fillId="0" borderId="30" xfId="0" applyFont="1" applyBorder="1" applyAlignment="1">
      <alignment horizontal="left" vertical="center" wrapText="1"/>
    </xf>
    <xf numFmtId="0" fontId="11" fillId="7" borderId="29" xfId="0" applyFont="1" applyFill="1" applyBorder="1" applyAlignment="1">
      <alignment horizontal="left"/>
    </xf>
    <xf numFmtId="0" fontId="11" fillId="7" borderId="31" xfId="0" applyFont="1" applyFill="1" applyBorder="1" applyAlignment="1">
      <alignment horizontal="left"/>
    </xf>
    <xf numFmtId="0" fontId="11" fillId="7" borderId="30" xfId="0" applyFont="1" applyFill="1" applyBorder="1" applyAlignment="1">
      <alignment horizontal="left"/>
    </xf>
    <xf numFmtId="0" fontId="25" fillId="0" borderId="0" xfId="0" applyFont="1" applyFill="1" applyBorder="1" applyAlignment="1">
      <alignment horizontal="left" vertical="center" wrapText="1"/>
    </xf>
    <xf numFmtId="0" fontId="24" fillId="0" borderId="29" xfId="0" applyFont="1" applyBorder="1" applyAlignment="1" applyProtection="1">
      <alignment horizontal="left" wrapText="1"/>
    </xf>
    <xf numFmtId="0" fontId="24" fillId="0" borderId="31" xfId="0" applyFont="1" applyBorder="1" applyAlignment="1" applyProtection="1">
      <alignment horizontal="left" wrapText="1"/>
    </xf>
    <xf numFmtId="0" fontId="24" fillId="0" borderId="30" xfId="0" applyFont="1" applyBorder="1" applyAlignment="1" applyProtection="1">
      <alignment horizontal="left" wrapText="1"/>
    </xf>
    <xf numFmtId="0" fontId="11" fillId="0" borderId="0" xfId="0" applyFont="1" applyFill="1" applyBorder="1" applyAlignment="1">
      <alignment horizontal="left"/>
    </xf>
    <xf numFmtId="0" fontId="21" fillId="0" borderId="0" xfId="0" applyFont="1" applyFill="1" applyBorder="1" applyAlignment="1">
      <alignment horizontal="left"/>
    </xf>
    <xf numFmtId="0" fontId="24" fillId="9" borderId="25" xfId="0" applyFont="1" applyFill="1" applyBorder="1" applyAlignment="1" applyProtection="1">
      <alignment horizontal="left" wrapText="1"/>
    </xf>
    <xf numFmtId="0" fontId="24" fillId="9" borderId="41" xfId="0" applyFont="1" applyFill="1" applyBorder="1" applyAlignment="1" applyProtection="1">
      <alignment horizontal="left" wrapText="1"/>
    </xf>
    <xf numFmtId="0" fontId="11" fillId="7" borderId="29" xfId="0" applyFont="1" applyFill="1" applyBorder="1" applyAlignment="1" applyProtection="1">
      <alignment horizontal="left" vertical="center" wrapText="1"/>
    </xf>
    <xf numFmtId="0" fontId="11" fillId="7" borderId="30" xfId="0" applyFont="1" applyFill="1" applyBorder="1" applyAlignment="1" applyProtection="1">
      <alignment horizontal="left" vertical="center" wrapText="1"/>
    </xf>
    <xf numFmtId="0" fontId="11" fillId="6" borderId="29" xfId="0" applyFont="1" applyFill="1" applyBorder="1" applyAlignment="1" applyProtection="1">
      <alignment horizontal="left"/>
    </xf>
    <xf numFmtId="0" fontId="11" fillId="6" borderId="31" xfId="0" applyFont="1" applyFill="1" applyBorder="1" applyAlignment="1" applyProtection="1">
      <alignment horizontal="left"/>
    </xf>
    <xf numFmtId="0" fontId="11" fillId="6" borderId="30" xfId="0" applyFont="1" applyFill="1" applyBorder="1" applyAlignment="1" applyProtection="1">
      <alignment horizontal="left"/>
    </xf>
    <xf numFmtId="0" fontId="9" fillId="13" borderId="26" xfId="0" applyFont="1" applyFill="1" applyBorder="1" applyAlignment="1" applyProtection="1">
      <alignment horizontal="center"/>
      <protection locked="0"/>
    </xf>
    <xf numFmtId="0" fontId="9" fillId="13" borderId="27" xfId="0" applyFont="1" applyFill="1" applyBorder="1" applyAlignment="1" applyProtection="1">
      <alignment horizontal="center"/>
      <protection locked="0"/>
    </xf>
    <xf numFmtId="0" fontId="9" fillId="13" borderId="28" xfId="0" applyFont="1" applyFill="1" applyBorder="1" applyAlignment="1" applyProtection="1">
      <alignment horizontal="center"/>
      <protection locked="0"/>
    </xf>
    <xf numFmtId="0" fontId="9" fillId="13" borderId="15" xfId="0" applyFont="1" applyFill="1" applyBorder="1" applyAlignment="1" applyProtection="1">
      <alignment horizontal="center"/>
      <protection locked="0"/>
    </xf>
    <xf numFmtId="0" fontId="9" fillId="13" borderId="0" xfId="0" applyFont="1" applyFill="1" applyBorder="1" applyAlignment="1" applyProtection="1">
      <alignment horizontal="center"/>
      <protection locked="0"/>
    </xf>
    <xf numFmtId="0" fontId="9" fillId="13" borderId="16" xfId="0" applyFont="1" applyFill="1" applyBorder="1" applyAlignment="1" applyProtection="1">
      <alignment horizontal="center"/>
      <protection locked="0"/>
    </xf>
    <xf numFmtId="0" fontId="9" fillId="13" borderId="17" xfId="0" applyFont="1" applyFill="1" applyBorder="1" applyAlignment="1" applyProtection="1">
      <alignment horizontal="center"/>
      <protection locked="0"/>
    </xf>
    <xf numFmtId="0" fontId="9" fillId="13" borderId="22" xfId="0" applyFont="1" applyFill="1" applyBorder="1" applyAlignment="1" applyProtection="1">
      <alignment horizontal="center"/>
      <protection locked="0"/>
    </xf>
    <xf numFmtId="0" fontId="9" fillId="13" borderId="18" xfId="0" applyFont="1" applyFill="1" applyBorder="1" applyAlignment="1" applyProtection="1">
      <alignment horizontal="center"/>
      <protection locked="0"/>
    </xf>
    <xf numFmtId="0" fontId="9" fillId="13" borderId="39" xfId="0" applyFont="1" applyFill="1" applyBorder="1" applyAlignment="1" applyProtection="1">
      <alignment horizontal="left" vertical="top" wrapText="1"/>
      <protection locked="0"/>
    </xf>
    <xf numFmtId="0" fontId="9" fillId="13" borderId="6" xfId="0" applyFont="1" applyFill="1" applyBorder="1" applyAlignment="1" applyProtection="1">
      <alignment horizontal="left" vertical="top" wrapText="1"/>
      <protection locked="0"/>
    </xf>
    <xf numFmtId="0" fontId="9" fillId="13" borderId="40" xfId="0" applyFont="1" applyFill="1" applyBorder="1" applyAlignment="1" applyProtection="1">
      <alignment horizontal="left" vertical="top" wrapText="1"/>
      <protection locked="0"/>
    </xf>
    <xf numFmtId="0" fontId="9" fillId="13" borderId="15" xfId="0" applyFont="1" applyFill="1" applyBorder="1" applyAlignment="1" applyProtection="1">
      <alignment horizontal="left" vertical="top" wrapText="1"/>
      <protection locked="0"/>
    </xf>
    <xf numFmtId="0" fontId="9" fillId="13" borderId="0" xfId="0" applyFont="1" applyFill="1" applyBorder="1" applyAlignment="1" applyProtection="1">
      <alignment horizontal="left" vertical="top" wrapText="1"/>
      <protection locked="0"/>
    </xf>
    <xf numFmtId="0" fontId="9" fillId="13" borderId="16" xfId="0" applyFont="1" applyFill="1" applyBorder="1" applyAlignment="1" applyProtection="1">
      <alignment horizontal="left" vertical="top" wrapText="1"/>
      <protection locked="0"/>
    </xf>
    <xf numFmtId="0" fontId="9" fillId="13" borderId="25" xfId="0" applyFont="1" applyFill="1" applyBorder="1" applyAlignment="1" applyProtection="1">
      <alignment horizontal="left" vertical="top" wrapText="1"/>
      <protection locked="0"/>
    </xf>
    <xf numFmtId="0" fontId="9" fillId="13" borderId="4" xfId="0" applyFont="1" applyFill="1" applyBorder="1" applyAlignment="1" applyProtection="1">
      <alignment horizontal="left" vertical="top" wrapText="1"/>
      <protection locked="0"/>
    </xf>
    <xf numFmtId="0" fontId="9" fillId="13" borderId="41" xfId="0" applyFont="1" applyFill="1" applyBorder="1" applyAlignment="1" applyProtection="1">
      <alignment horizontal="left" vertical="top" wrapText="1"/>
      <protection locked="0"/>
    </xf>
    <xf numFmtId="0" fontId="17" fillId="2" borderId="29" xfId="2" applyFont="1" applyBorder="1" applyAlignment="1" applyProtection="1">
      <alignment horizontal="left" vertical="top"/>
    </xf>
    <xf numFmtId="0" fontId="17" fillId="2" borderId="31" xfId="2" applyFont="1" applyBorder="1" applyAlignment="1" applyProtection="1">
      <alignment horizontal="left" vertical="top"/>
    </xf>
    <xf numFmtId="0" fontId="17" fillId="2" borderId="30" xfId="2" applyFont="1" applyBorder="1" applyAlignment="1" applyProtection="1">
      <alignment horizontal="left" vertical="top"/>
    </xf>
    <xf numFmtId="0" fontId="16" fillId="17" borderId="37" xfId="2" applyFont="1" applyFill="1" applyBorder="1" applyAlignment="1" applyProtection="1">
      <alignment horizontal="left" vertical="center" wrapText="1"/>
    </xf>
    <xf numFmtId="0" fontId="16" fillId="17" borderId="7" xfId="2" applyFont="1" applyFill="1" applyBorder="1" applyAlignment="1" applyProtection="1">
      <alignment horizontal="left" vertical="center" wrapText="1"/>
    </xf>
    <xf numFmtId="0" fontId="16" fillId="17" borderId="38" xfId="2" applyFont="1" applyFill="1" applyBorder="1" applyAlignment="1" applyProtection="1">
      <alignment horizontal="left" vertical="center" wrapText="1"/>
    </xf>
    <xf numFmtId="0" fontId="16" fillId="17" borderId="42" xfId="2" applyFont="1" applyFill="1" applyBorder="1" applyAlignment="1" applyProtection="1">
      <alignment horizontal="left" vertical="center" wrapText="1"/>
    </xf>
    <xf numFmtId="0" fontId="16" fillId="17" borderId="91" xfId="2" applyFont="1" applyFill="1" applyBorder="1" applyAlignment="1" applyProtection="1">
      <alignment horizontal="left" vertical="center" wrapText="1"/>
    </xf>
    <xf numFmtId="0" fontId="16" fillId="17" borderId="65" xfId="2" applyFont="1" applyFill="1" applyBorder="1" applyAlignment="1" applyProtection="1">
      <alignment horizontal="left" vertical="center" wrapText="1"/>
    </xf>
    <xf numFmtId="0" fontId="7" fillId="2" borderId="29" xfId="2" applyBorder="1" applyAlignment="1">
      <alignment horizontal="left" vertical="center"/>
    </xf>
    <xf numFmtId="0" fontId="7" fillId="2" borderId="30" xfId="2" applyBorder="1" applyAlignment="1">
      <alignment horizontal="left" vertical="center"/>
    </xf>
    <xf numFmtId="164" fontId="12" fillId="0" borderId="59" xfId="3" applyNumberFormat="1" applyFont="1" applyBorder="1" applyAlignment="1">
      <alignment horizontal="center" wrapText="1"/>
    </xf>
    <xf numFmtId="164" fontId="9" fillId="0" borderId="48" xfId="3" applyNumberFormat="1" applyFont="1" applyBorder="1" applyAlignment="1">
      <alignment horizontal="left"/>
    </xf>
    <xf numFmtId="164" fontId="9" fillId="0" borderId="48" xfId="3" applyNumberFormat="1" applyFont="1" applyBorder="1" applyAlignment="1" applyProtection="1">
      <alignment horizontal="left"/>
    </xf>
  </cellXfs>
  <cellStyles count="24">
    <cellStyle name="40% - Accent1" xfId="4" builtinId="31"/>
    <cellStyle name="60% - Accent2" xfId="5" builtinId="36"/>
    <cellStyle name="Auto Populated Cells" xfId="10"/>
    <cellStyle name="Calculation 2" xfId="11"/>
    <cellStyle name="Conditional Cell" xfId="12"/>
    <cellStyle name="Explanatory Text 2" xfId="13"/>
    <cellStyle name="Explanatory Text 3" xfId="14"/>
    <cellStyle name="Fixed Values" xfId="15"/>
    <cellStyle name="Heading 4 2" xfId="2"/>
    <cellStyle name="Hyperlink" xfId="7" builtinId="8"/>
    <cellStyle name="Hyperlink 2" xfId="9"/>
    <cellStyle name="Input 2" xfId="16"/>
    <cellStyle name="Input 3" xfId="6"/>
    <cellStyle name="Normal" xfId="0" builtinId="0"/>
    <cellStyle name="Normal 2" xfId="3"/>
    <cellStyle name="Normal 2 2" xfId="17"/>
    <cellStyle name="Normal 3" xfId="18"/>
    <cellStyle name="Normal 3 2" xfId="19"/>
    <cellStyle name="Normal 4" xfId="8"/>
    <cellStyle name="Normal_Sheet1" xfId="1"/>
    <cellStyle name="Output 2" xfId="20"/>
    <cellStyle name="Revision Needed" xfId="21"/>
    <cellStyle name="Tab Header" xfId="22"/>
    <cellStyle name="Table Header" xfId="23"/>
  </cellStyles>
  <dxfs count="6">
    <dxf>
      <fill>
        <patternFill>
          <fgColor indexed="64"/>
          <bgColor rgb="FFFFFF00"/>
        </patternFill>
      </fill>
    </dxf>
    <dxf>
      <fill>
        <patternFill patternType="lightUp">
          <fgColor auto="1"/>
        </patternFill>
      </fill>
    </dxf>
    <dxf>
      <fill>
        <patternFill patternType="lightUp">
          <fgColor auto="1"/>
        </patternFill>
      </fill>
    </dxf>
    <dxf>
      <fill>
        <patternFill patternType="lightUp">
          <fgColor auto="1"/>
        </patternFill>
      </fill>
    </dxf>
    <dxf>
      <fill>
        <patternFill patternType="lightUp">
          <fgColor auto="1"/>
        </patternFill>
      </fill>
    </dxf>
    <dxf>
      <fill>
        <patternFill patternType="lightUp">
          <fgColor auto="1"/>
        </patternFill>
      </fill>
    </dxf>
  </dxfs>
  <tableStyles count="0" defaultTableStyle="TableStyleMedium9" defaultPivotStyle="PivotStyleLight16"/>
  <colors>
    <mruColors>
      <color rgb="FF3366FF"/>
      <color rgb="FF99CCFF"/>
      <color rgb="FF800000"/>
      <color rgb="FF0066FF"/>
      <color rgb="FF6666FF"/>
      <color rgb="FF0000FF"/>
      <color rgb="FF00FFFF"/>
      <color rgb="FF3399FF"/>
      <color rgb="FF66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cfr.gpoaccess.gov/cgi/t/text/text-idx?c=ecfr&amp;sid=b4a47dc9f4a224744db79a6830bd77ba&amp;rgn=div6&amp;view=text&amp;node=10:3.0.1.4.19.7&amp;idno=10" TargetMode="External"/><Relationship Id="rId1" Type="http://schemas.openxmlformats.org/officeDocument/2006/relationships/hyperlink" Target="http://ecfr.gpoaccess.gov/cgi/t/text/text-idx?c=ecfr&amp;sid=c744b94b1b50dff455cb40207e7ace45&amp;rgn=div9&amp;view=text&amp;node=10:3.0.1.4.17.2.9.6.9&amp;idno=1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showGridLines="0" tabSelected="1" zoomScale="80" zoomScaleNormal="80" workbookViewId="0">
      <selection activeCell="B10" sqref="B10:C10"/>
    </sheetView>
  </sheetViews>
  <sheetFormatPr defaultRowHeight="16.5" x14ac:dyDescent="0.3"/>
  <cols>
    <col min="1" max="1" width="4" style="29" customWidth="1"/>
    <col min="2" max="2" width="40.7109375" style="29" customWidth="1"/>
    <col min="3" max="3" width="111.7109375" style="29" customWidth="1"/>
    <col min="4" max="4" width="5.5703125" style="29" customWidth="1"/>
    <col min="5" max="5" width="3.5703125" style="29" customWidth="1"/>
    <col min="6" max="7" width="9.140625" style="29"/>
    <col min="8" max="8" width="9.140625" style="29" customWidth="1"/>
    <col min="9" max="9" width="4.140625" style="29" customWidth="1"/>
    <col min="10" max="10" width="27.42578125" style="29" customWidth="1"/>
    <col min="11" max="16384" width="9.140625" style="29"/>
  </cols>
  <sheetData>
    <row r="1" spans="2:7" ht="17.25" thickBot="1" x14ac:dyDescent="0.35">
      <c r="E1" s="134"/>
    </row>
    <row r="2" spans="2:7" ht="18" thickBot="1" x14ac:dyDescent="0.35">
      <c r="B2" s="61" t="s">
        <v>29</v>
      </c>
      <c r="C2" s="62"/>
      <c r="E2" s="134"/>
    </row>
    <row r="3" spans="2:7" x14ac:dyDescent="0.3">
      <c r="B3" s="143" t="s">
        <v>30</v>
      </c>
      <c r="C3" s="144" t="str">
        <f ca="1">'Version Control'!C3</f>
        <v>Commercial Water Heater - v1.0.xlsx</v>
      </c>
      <c r="E3" s="134"/>
    </row>
    <row r="4" spans="2:7" x14ac:dyDescent="0.3">
      <c r="B4" s="142" t="s">
        <v>31</v>
      </c>
      <c r="C4" s="139" t="str">
        <f ca="1">MID(CELL("filename",A1), FIND("]", CELL("filename", A1))+ 1, 255)</f>
        <v xml:space="preserve">Instructions </v>
      </c>
      <c r="E4" s="134"/>
    </row>
    <row r="5" spans="2:7" x14ac:dyDescent="0.3">
      <c r="B5" s="141" t="s">
        <v>32</v>
      </c>
      <c r="C5" s="605">
        <f>'Version Control'!C5</f>
        <v>1</v>
      </c>
      <c r="E5" s="134"/>
    </row>
    <row r="6" spans="2:7" ht="17.25" thickBot="1" x14ac:dyDescent="0.35">
      <c r="B6" s="146" t="s">
        <v>33</v>
      </c>
      <c r="C6" s="145">
        <f>'Version Control'!C6</f>
        <v>41183</v>
      </c>
      <c r="E6" s="134"/>
    </row>
    <row r="7" spans="2:7" x14ac:dyDescent="0.3">
      <c r="B7" s="32"/>
      <c r="C7" s="32"/>
      <c r="E7" s="134"/>
    </row>
    <row r="8" spans="2:7" ht="17.25" thickBot="1" x14ac:dyDescent="0.35">
      <c r="B8" s="32"/>
      <c r="C8" s="32"/>
      <c r="E8" s="134"/>
    </row>
    <row r="9" spans="2:7" ht="18" thickBot="1" x14ac:dyDescent="0.35">
      <c r="B9" s="61" t="s">
        <v>42</v>
      </c>
      <c r="C9" s="63"/>
      <c r="E9" s="134"/>
    </row>
    <row r="10" spans="2:7" ht="17.25" thickBot="1" x14ac:dyDescent="0.35">
      <c r="B10" s="474" t="s">
        <v>208</v>
      </c>
      <c r="C10" s="475"/>
      <c r="E10" s="134"/>
    </row>
    <row r="11" spans="2:7" ht="17.25" thickBot="1" x14ac:dyDescent="0.35">
      <c r="E11" s="134"/>
    </row>
    <row r="12" spans="2:7" ht="18" thickBot="1" x14ac:dyDescent="0.4">
      <c r="B12" s="478" t="s">
        <v>12</v>
      </c>
      <c r="C12" s="479"/>
      <c r="D12" s="32"/>
      <c r="E12" s="136"/>
      <c r="F12" s="32"/>
      <c r="G12" s="32"/>
    </row>
    <row r="13" spans="2:7" ht="17.25" x14ac:dyDescent="0.35">
      <c r="B13" s="471" t="s">
        <v>43</v>
      </c>
      <c r="C13" s="472" t="s">
        <v>44</v>
      </c>
      <c r="D13" s="32"/>
      <c r="E13" s="136"/>
      <c r="F13" s="32"/>
      <c r="G13" s="32"/>
    </row>
    <row r="14" spans="2:7" x14ac:dyDescent="0.3">
      <c r="B14" s="75" t="s">
        <v>45</v>
      </c>
      <c r="C14" s="76" t="s">
        <v>235</v>
      </c>
      <c r="D14" s="33"/>
      <c r="E14" s="136"/>
      <c r="F14" s="33"/>
      <c r="G14" s="33"/>
    </row>
    <row r="15" spans="2:7" x14ac:dyDescent="0.3">
      <c r="B15" s="77" t="s">
        <v>27</v>
      </c>
      <c r="C15" s="78" t="s">
        <v>236</v>
      </c>
      <c r="D15" s="33"/>
      <c r="E15" s="136"/>
      <c r="F15" s="33"/>
      <c r="G15" s="33"/>
    </row>
    <row r="16" spans="2:7" x14ac:dyDescent="0.3">
      <c r="B16" s="77" t="s">
        <v>47</v>
      </c>
      <c r="C16" s="78" t="s">
        <v>237</v>
      </c>
      <c r="D16" s="33"/>
      <c r="E16" s="136"/>
      <c r="F16" s="33"/>
      <c r="G16" s="33"/>
    </row>
    <row r="17" spans="2:7" x14ac:dyDescent="0.3">
      <c r="B17" s="77" t="s">
        <v>28</v>
      </c>
      <c r="C17" s="79" t="s">
        <v>244</v>
      </c>
      <c r="D17" s="33"/>
      <c r="E17" s="136"/>
      <c r="F17" s="33"/>
      <c r="G17" s="33"/>
    </row>
    <row r="18" spans="2:7" x14ac:dyDescent="0.3">
      <c r="B18" s="77" t="s">
        <v>2</v>
      </c>
      <c r="C18" s="74" t="s">
        <v>238</v>
      </c>
      <c r="D18" s="33"/>
      <c r="E18" s="136"/>
      <c r="F18" s="33"/>
      <c r="G18" s="33"/>
    </row>
    <row r="19" spans="2:7" x14ac:dyDescent="0.3">
      <c r="B19" s="77" t="s">
        <v>209</v>
      </c>
      <c r="C19" s="79" t="s">
        <v>245</v>
      </c>
      <c r="D19" s="33"/>
      <c r="E19" s="136"/>
      <c r="F19" s="33"/>
      <c r="G19" s="33"/>
    </row>
    <row r="20" spans="2:7" x14ac:dyDescent="0.3">
      <c r="B20" s="77" t="s">
        <v>210</v>
      </c>
      <c r="C20" s="79" t="s">
        <v>246</v>
      </c>
      <c r="D20" s="33"/>
      <c r="E20" s="136"/>
      <c r="F20" s="33"/>
      <c r="G20" s="33"/>
    </row>
    <row r="21" spans="2:7" x14ac:dyDescent="0.3">
      <c r="B21" s="77" t="s">
        <v>13</v>
      </c>
      <c r="C21" s="79" t="s">
        <v>239</v>
      </c>
      <c r="D21" s="33"/>
      <c r="E21" s="136"/>
      <c r="F21" s="33"/>
      <c r="G21" s="33"/>
    </row>
    <row r="22" spans="2:7" x14ac:dyDescent="0.3">
      <c r="B22" s="77" t="s">
        <v>118</v>
      </c>
      <c r="C22" s="79" t="s">
        <v>240</v>
      </c>
      <c r="D22" s="33"/>
      <c r="E22" s="136"/>
      <c r="F22" s="33"/>
      <c r="G22" s="33"/>
    </row>
    <row r="23" spans="2:7" x14ac:dyDescent="0.3">
      <c r="B23" s="77" t="s">
        <v>46</v>
      </c>
      <c r="C23" s="78" t="s">
        <v>241</v>
      </c>
      <c r="D23" s="33"/>
      <c r="E23" s="136"/>
      <c r="F23" s="33"/>
      <c r="G23" s="33"/>
    </row>
    <row r="24" spans="2:7" x14ac:dyDescent="0.3">
      <c r="B24" s="77" t="s">
        <v>48</v>
      </c>
      <c r="C24" s="80" t="s">
        <v>242</v>
      </c>
      <c r="D24" s="33"/>
      <c r="E24" s="136"/>
      <c r="F24" s="33"/>
      <c r="G24" s="33"/>
    </row>
    <row r="25" spans="2:7" ht="17.25" thickBot="1" x14ac:dyDescent="0.35">
      <c r="B25" s="81" t="s">
        <v>49</v>
      </c>
      <c r="C25" s="82" t="s">
        <v>243</v>
      </c>
      <c r="D25" s="33"/>
      <c r="E25" s="136"/>
      <c r="F25" s="33"/>
      <c r="G25" s="33"/>
    </row>
    <row r="26" spans="2:7" ht="17.25" thickBot="1" x14ac:dyDescent="0.35">
      <c r="B26" s="33"/>
      <c r="C26" s="73"/>
      <c r="D26" s="33"/>
      <c r="E26" s="136"/>
      <c r="F26" s="33"/>
      <c r="G26" s="33"/>
    </row>
    <row r="27" spans="2:7" ht="21.75" thickBot="1" x14ac:dyDescent="0.35">
      <c r="B27" s="64" t="s">
        <v>85</v>
      </c>
      <c r="C27" s="73"/>
      <c r="D27" s="33"/>
      <c r="E27" s="136"/>
      <c r="F27" s="33"/>
      <c r="G27" s="33"/>
    </row>
    <row r="28" spans="2:7" x14ac:dyDescent="0.3">
      <c r="B28" s="65" t="s">
        <v>86</v>
      </c>
      <c r="C28" s="73"/>
      <c r="D28" s="33"/>
      <c r="E28" s="136"/>
      <c r="F28" s="33"/>
      <c r="G28" s="33"/>
    </row>
    <row r="29" spans="2:7" x14ac:dyDescent="0.3">
      <c r="B29" s="66" t="s">
        <v>51</v>
      </c>
      <c r="C29" s="73"/>
      <c r="D29" s="33"/>
      <c r="E29" s="136"/>
      <c r="F29" s="33"/>
      <c r="G29" s="33"/>
    </row>
    <row r="30" spans="2:7" x14ac:dyDescent="0.3">
      <c r="B30" s="301" t="s">
        <v>186</v>
      </c>
      <c r="C30" s="73"/>
      <c r="D30" s="33"/>
      <c r="E30" s="136"/>
      <c r="F30" s="33"/>
      <c r="G30" s="33"/>
    </row>
    <row r="31" spans="2:7" x14ac:dyDescent="0.3">
      <c r="B31" s="67" t="s">
        <v>52</v>
      </c>
      <c r="C31" s="73"/>
      <c r="D31" s="33"/>
      <c r="E31" s="136"/>
      <c r="F31" s="33"/>
      <c r="G31" s="33"/>
    </row>
    <row r="32" spans="2:7" ht="17.25" customHeight="1" thickBot="1" x14ac:dyDescent="0.35">
      <c r="B32" s="68" t="s">
        <v>87</v>
      </c>
      <c r="C32" s="73"/>
      <c r="D32" s="33"/>
      <c r="E32" s="136"/>
      <c r="F32" s="33"/>
      <c r="G32" s="33"/>
    </row>
    <row r="33" spans="2:8" ht="17.25" thickBot="1" x14ac:dyDescent="0.35">
      <c r="D33" s="33"/>
      <c r="E33" s="136"/>
      <c r="F33" s="33"/>
      <c r="G33" s="33"/>
    </row>
    <row r="34" spans="2:8" ht="18" thickBot="1" x14ac:dyDescent="0.35">
      <c r="B34" s="476" t="s">
        <v>50</v>
      </c>
      <c r="C34" s="477"/>
      <c r="D34" s="35"/>
      <c r="E34" s="137"/>
      <c r="F34" s="35"/>
      <c r="G34" s="33"/>
    </row>
    <row r="35" spans="2:8" ht="33.75" customHeight="1" x14ac:dyDescent="0.3">
      <c r="B35" s="486" t="s">
        <v>84</v>
      </c>
      <c r="C35" s="487"/>
      <c r="D35" s="35"/>
      <c r="E35" s="137"/>
      <c r="F35" s="35"/>
    </row>
    <row r="36" spans="2:8" s="34" customFormat="1" ht="30" customHeight="1" thickBot="1" x14ac:dyDescent="0.35">
      <c r="B36" s="488"/>
      <c r="C36" s="489"/>
      <c r="D36" s="35"/>
      <c r="E36" s="137"/>
      <c r="F36" s="35"/>
      <c r="G36" s="33"/>
    </row>
    <row r="37" spans="2:8" s="34" customFormat="1" ht="16.5" customHeight="1" x14ac:dyDescent="0.3">
      <c r="B37" s="486" t="s">
        <v>109</v>
      </c>
      <c r="C37" s="487"/>
      <c r="D37" s="35"/>
      <c r="E37" s="137"/>
      <c r="F37" s="35"/>
      <c r="G37" s="33"/>
    </row>
    <row r="38" spans="2:8" s="34" customFormat="1" ht="25.5" customHeight="1" thickBot="1" x14ac:dyDescent="0.35">
      <c r="B38" s="490"/>
      <c r="C38" s="491"/>
      <c r="D38" s="35"/>
      <c r="E38" s="137"/>
      <c r="F38" s="35"/>
      <c r="G38" s="33"/>
    </row>
    <row r="39" spans="2:8" s="34" customFormat="1" ht="17.25" x14ac:dyDescent="0.3">
      <c r="B39" s="69"/>
      <c r="C39" s="70"/>
      <c r="D39" s="35"/>
      <c r="E39" s="137"/>
      <c r="F39" s="35"/>
      <c r="G39" s="33"/>
    </row>
    <row r="40" spans="2:8" s="34" customFormat="1" ht="21" x14ac:dyDescent="0.3">
      <c r="B40" s="71" t="s">
        <v>88</v>
      </c>
      <c r="C40" s="72" t="s">
        <v>89</v>
      </c>
      <c r="D40" s="35"/>
      <c r="E40" s="137"/>
      <c r="F40" s="35"/>
    </row>
    <row r="41" spans="2:8" s="34" customFormat="1" ht="16.5" customHeight="1" thickBot="1" x14ac:dyDescent="0.35">
      <c r="B41" s="69"/>
      <c r="C41" s="70"/>
      <c r="D41" s="35"/>
      <c r="E41" s="137"/>
      <c r="F41" s="35"/>
    </row>
    <row r="42" spans="2:8" s="34" customFormat="1" ht="18" thickBot="1" x14ac:dyDescent="0.35">
      <c r="B42" s="482" t="s">
        <v>90</v>
      </c>
      <c r="C42" s="483"/>
      <c r="D42" s="35"/>
      <c r="E42" s="137"/>
      <c r="F42" s="35"/>
      <c r="G42" s="33"/>
    </row>
    <row r="43" spans="2:8" s="34" customFormat="1" ht="16.5" customHeight="1" thickBot="1" x14ac:dyDescent="0.35">
      <c r="B43" s="83" t="s">
        <v>3</v>
      </c>
      <c r="C43" s="84" t="s">
        <v>27</v>
      </c>
      <c r="D43" s="35"/>
      <c r="E43" s="137"/>
      <c r="F43" s="35"/>
      <c r="G43" s="33"/>
    </row>
    <row r="44" spans="2:8" s="34" customFormat="1" ht="18" thickBot="1" x14ac:dyDescent="0.35">
      <c r="B44" s="484" t="s">
        <v>91</v>
      </c>
      <c r="C44" s="485"/>
      <c r="D44" s="35"/>
      <c r="E44" s="137"/>
      <c r="F44" s="35"/>
      <c r="G44" s="33"/>
    </row>
    <row r="45" spans="2:8" s="34" customFormat="1" ht="17.25" thickBot="1" x14ac:dyDescent="0.35">
      <c r="B45" s="85" t="s">
        <v>4</v>
      </c>
      <c r="C45" s="84" t="s">
        <v>47</v>
      </c>
      <c r="D45" s="35"/>
      <c r="E45" s="137"/>
      <c r="F45" s="35"/>
      <c r="G45" s="33"/>
    </row>
    <row r="46" spans="2:8" ht="14.25" customHeight="1" thickBot="1" x14ac:dyDescent="0.35">
      <c r="B46" s="480" t="s">
        <v>92</v>
      </c>
      <c r="C46" s="481"/>
      <c r="D46" s="35"/>
      <c r="E46" s="137"/>
      <c r="F46" s="35"/>
    </row>
    <row r="47" spans="2:8" x14ac:dyDescent="0.3">
      <c r="B47" s="86" t="s">
        <v>5</v>
      </c>
      <c r="C47" s="87" t="s">
        <v>28</v>
      </c>
      <c r="E47" s="134"/>
    </row>
    <row r="48" spans="2:8" ht="15" customHeight="1" x14ac:dyDescent="0.3">
      <c r="B48" s="88" t="s">
        <v>6</v>
      </c>
      <c r="C48" s="89" t="s">
        <v>2</v>
      </c>
      <c r="D48" s="37"/>
      <c r="E48" s="135"/>
      <c r="F48" s="36"/>
      <c r="G48" s="36"/>
      <c r="H48" s="16"/>
    </row>
    <row r="49" spans="1:9" x14ac:dyDescent="0.3">
      <c r="B49" s="88" t="s">
        <v>7</v>
      </c>
      <c r="C49" s="89" t="s">
        <v>209</v>
      </c>
      <c r="D49" s="36"/>
      <c r="E49" s="135"/>
      <c r="F49" s="36"/>
      <c r="G49" s="36"/>
    </row>
    <row r="50" spans="1:9" x14ac:dyDescent="0.3">
      <c r="B50" s="88" t="s">
        <v>8</v>
      </c>
      <c r="C50" s="89" t="s">
        <v>210</v>
      </c>
      <c r="E50" s="134"/>
    </row>
    <row r="51" spans="1:9" x14ac:dyDescent="0.3">
      <c r="B51" s="88" t="s">
        <v>78</v>
      </c>
      <c r="C51" s="89" t="s">
        <v>93</v>
      </c>
      <c r="E51" s="134"/>
      <c r="I51" s="38"/>
    </row>
    <row r="52" spans="1:9" ht="17.25" thickBot="1" x14ac:dyDescent="0.35">
      <c r="B52" s="90" t="s">
        <v>79</v>
      </c>
      <c r="C52" s="89" t="s">
        <v>118</v>
      </c>
      <c r="E52" s="134"/>
      <c r="I52" s="38"/>
    </row>
    <row r="53" spans="1:9" ht="18" thickBot="1" x14ac:dyDescent="0.35">
      <c r="B53" s="482" t="s">
        <v>94</v>
      </c>
      <c r="C53" s="483"/>
      <c r="E53" s="134"/>
      <c r="I53" s="38"/>
    </row>
    <row r="54" spans="1:9" ht="21.75" thickBot="1" x14ac:dyDescent="0.45">
      <c r="A54" s="32"/>
      <c r="B54" s="91" t="s">
        <v>80</v>
      </c>
      <c r="C54" s="92" t="s">
        <v>46</v>
      </c>
      <c r="D54" s="39"/>
      <c r="E54" s="134"/>
      <c r="I54" s="38"/>
    </row>
    <row r="55" spans="1:9" x14ac:dyDescent="0.3">
      <c r="E55" s="134"/>
      <c r="I55" s="38"/>
    </row>
    <row r="56" spans="1:9" x14ac:dyDescent="0.3">
      <c r="A56" s="134"/>
      <c r="B56" s="135"/>
      <c r="C56" s="135"/>
      <c r="D56" s="134"/>
      <c r="E56" s="134"/>
    </row>
    <row r="61" spans="1:9" ht="21" x14ac:dyDescent="0.4">
      <c r="B61" s="39"/>
      <c r="C61" s="39"/>
    </row>
  </sheetData>
  <sheetProtection password="CB22" sheet="1" objects="1" scenarios="1" selectLockedCells="1"/>
  <mergeCells count="9">
    <mergeCell ref="B10:C10"/>
    <mergeCell ref="B34:C34"/>
    <mergeCell ref="B12:C12"/>
    <mergeCell ref="B46:C46"/>
    <mergeCell ref="B53:C53"/>
    <mergeCell ref="B42:C42"/>
    <mergeCell ref="B44:C44"/>
    <mergeCell ref="B35:C36"/>
    <mergeCell ref="B37:C38"/>
  </mergeCells>
  <phoneticPr fontId="2" type="noConversion"/>
  <hyperlinks>
    <hyperlink ref="B10" r:id="rId1" display="10 CFR 430 Subpart B Appendix C:  Uniform Test Method for Measuring the Energy Consumption of Dishwashers [68 FR 51900, Aug. 29, 2003]"/>
    <hyperlink ref="B10:C10" r:id="rId2" display="10 CFR 431 Subpart G:  Uniform Test Method for Measuring the Energy Efficiency of Commercial Water Heaters [77 FR 28928, May 16, 2012]"/>
    <hyperlink ref="C47" location="'Storage Tank Volume'!A1" display="Storage Tank Volume"/>
    <hyperlink ref="C48" location="'Test Conditions'!A1" display="Test Conditions"/>
    <hyperlink ref="C51" location="Photos!A1" display="Photos, if applicable"/>
    <hyperlink ref="C54" location="'Report Sign-Off Block'!A1" display="Report Sign-Off Block"/>
    <hyperlink ref="C45" location="'Setup &amp; Instrumentation'!A1" display="Setup &amp; Instrumentation"/>
    <hyperlink ref="C43" location="'General Info &amp; Test Results'!A1" display="General Info &amp; Test Results"/>
    <hyperlink ref="C52" location="Comments!A1" display="Comments"/>
    <hyperlink ref="C49" location="'Thermal Efficiency Test'!A1" display="Thermal Efficiency Test"/>
    <hyperlink ref="C50" location="'Standby Loss Test'!A1" display="Standby Loss Test"/>
  </hyperlinks>
  <pageMargins left="0.25" right="0.25" top="1" bottom="0.5" header="0.3" footer="0.3"/>
  <pageSetup orientation="portrait" r:id="rId3"/>
  <headerFooter>
    <oddFooter>&amp;L&amp;F&amp;R&amp;D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66FF"/>
  </sheetPr>
  <dimension ref="A1:G20"/>
  <sheetViews>
    <sheetView showGridLines="0" zoomScale="80" zoomScaleNormal="80" workbookViewId="0">
      <selection activeCell="E14" sqref="E14"/>
    </sheetView>
  </sheetViews>
  <sheetFormatPr defaultRowHeight="16.5" x14ac:dyDescent="0.3"/>
  <cols>
    <col min="1" max="1" width="5.140625" style="40" customWidth="1"/>
    <col min="2" max="2" width="24.28515625" style="40" customWidth="1"/>
    <col min="3" max="3" width="41.42578125" style="40" bestFit="1" customWidth="1"/>
    <col min="4" max="4" width="20.28515625" style="40" customWidth="1"/>
    <col min="5" max="5" width="46.85546875" style="40" customWidth="1"/>
    <col min="6" max="6" width="5.42578125" style="40" customWidth="1"/>
    <col min="7" max="7" width="3.5703125" style="40" customWidth="1"/>
    <col min="8" max="16384" width="9.140625" style="40"/>
  </cols>
  <sheetData>
    <row r="1" spans="2:7" ht="17.25" thickBot="1" x14ac:dyDescent="0.35">
      <c r="G1" s="118"/>
    </row>
    <row r="2" spans="2:7" ht="18" thickBot="1" x14ac:dyDescent="0.35">
      <c r="B2" s="61" t="s">
        <v>29</v>
      </c>
      <c r="C2" s="62"/>
      <c r="G2" s="118"/>
    </row>
    <row r="3" spans="2:7" x14ac:dyDescent="0.3">
      <c r="B3" s="171" t="s">
        <v>30</v>
      </c>
      <c r="C3" s="170" t="str">
        <f ca="1">'Version Control'!C3</f>
        <v>Commercial Water Heater - v1.0.xlsx</v>
      </c>
      <c r="G3" s="118"/>
    </row>
    <row r="4" spans="2:7" ht="18" x14ac:dyDescent="0.35">
      <c r="B4" s="142" t="s">
        <v>31</v>
      </c>
      <c r="C4" s="139" t="str">
        <f ca="1">MID(CELL("filename",A1), FIND("]", CELL("filename", A1))+ 1, 255)</f>
        <v>Report Sign-Off Block</v>
      </c>
      <c r="E4" s="172" t="s">
        <v>83</v>
      </c>
      <c r="F4" s="203"/>
      <c r="G4" s="118"/>
    </row>
    <row r="5" spans="2:7" x14ac:dyDescent="0.3">
      <c r="B5" s="141" t="s">
        <v>32</v>
      </c>
      <c r="C5" s="605">
        <f>'Version Control'!C5</f>
        <v>1</v>
      </c>
      <c r="G5" s="118"/>
    </row>
    <row r="6" spans="2:7" x14ac:dyDescent="0.3">
      <c r="B6" s="141" t="s">
        <v>33</v>
      </c>
      <c r="C6" s="140">
        <f>'Version Control'!C6</f>
        <v>41183</v>
      </c>
      <c r="G6" s="118"/>
    </row>
    <row r="7" spans="2:7" ht="17.25" thickBot="1" x14ac:dyDescent="0.35">
      <c r="B7" s="146" t="s">
        <v>34</v>
      </c>
      <c r="C7" s="145" t="str">
        <f>'Version Control'!C7</f>
        <v>[MM/DD/YYYY]</v>
      </c>
      <c r="G7" s="118"/>
    </row>
    <row r="8" spans="2:7" x14ac:dyDescent="0.3">
      <c r="B8" s="35"/>
      <c r="C8" s="56"/>
      <c r="G8" s="118"/>
    </row>
    <row r="9" spans="2:7" ht="17.25" thickBot="1" x14ac:dyDescent="0.35">
      <c r="G9" s="118"/>
    </row>
    <row r="10" spans="2:7" ht="18" thickBot="1" x14ac:dyDescent="0.35">
      <c r="B10" s="61" t="s">
        <v>38</v>
      </c>
      <c r="C10" s="451"/>
      <c r="D10" s="451"/>
      <c r="E10" s="63"/>
      <c r="F10" s="173"/>
      <c r="G10" s="118"/>
    </row>
    <row r="11" spans="2:7" ht="33" customHeight="1" x14ac:dyDescent="0.3">
      <c r="B11" s="595" t="s">
        <v>111</v>
      </c>
      <c r="C11" s="596"/>
      <c r="D11" s="596"/>
      <c r="E11" s="597"/>
      <c r="F11" s="473"/>
      <c r="G11" s="118"/>
    </row>
    <row r="12" spans="2:7" ht="32.25" customHeight="1" thickBot="1" x14ac:dyDescent="0.35">
      <c r="B12" s="598"/>
      <c r="C12" s="599"/>
      <c r="D12" s="599"/>
      <c r="E12" s="600"/>
      <c r="F12" s="174"/>
      <c r="G12" s="118"/>
    </row>
    <row r="13" spans="2:7" ht="18" thickBot="1" x14ac:dyDescent="0.4">
      <c r="B13" s="504" t="s">
        <v>39</v>
      </c>
      <c r="C13" s="505"/>
      <c r="D13" s="213" t="s">
        <v>37</v>
      </c>
      <c r="E13" s="214" t="s">
        <v>40</v>
      </c>
      <c r="F13" s="175"/>
      <c r="G13" s="118"/>
    </row>
    <row r="14" spans="2:7" x14ac:dyDescent="0.3">
      <c r="B14" s="506" t="s">
        <v>41</v>
      </c>
      <c r="C14" s="507"/>
      <c r="D14" s="211" t="str">
        <f>'General Info &amp; Test Results'!C16</f>
        <v>[MM/DD/YYYY]</v>
      </c>
      <c r="E14" s="217" t="s">
        <v>114</v>
      </c>
      <c r="F14" s="202"/>
      <c r="G14" s="118"/>
    </row>
    <row r="15" spans="2:7" x14ac:dyDescent="0.3">
      <c r="B15" s="508" t="s">
        <v>98</v>
      </c>
      <c r="C15" s="509"/>
      <c r="D15" s="115" t="s">
        <v>64</v>
      </c>
      <c r="E15" s="177" t="s">
        <v>114</v>
      </c>
      <c r="F15" s="202"/>
      <c r="G15" s="118"/>
    </row>
    <row r="16" spans="2:7" x14ac:dyDescent="0.3">
      <c r="B16" s="508" t="s">
        <v>112</v>
      </c>
      <c r="C16" s="509"/>
      <c r="D16" s="115" t="s">
        <v>64</v>
      </c>
      <c r="E16" s="177" t="s">
        <v>114</v>
      </c>
      <c r="F16" s="202"/>
      <c r="G16" s="118"/>
    </row>
    <row r="17" spans="1:7" ht="17.25" customHeight="1" x14ac:dyDescent="0.3">
      <c r="B17" s="508" t="s">
        <v>112</v>
      </c>
      <c r="C17" s="509"/>
      <c r="D17" s="115" t="s">
        <v>64</v>
      </c>
      <c r="E17" s="177" t="s">
        <v>114</v>
      </c>
      <c r="F17" s="202"/>
      <c r="G17" s="118"/>
    </row>
    <row r="18" spans="1:7" ht="17.25" thickBot="1" x14ac:dyDescent="0.35">
      <c r="B18" s="510" t="s">
        <v>113</v>
      </c>
      <c r="C18" s="511"/>
      <c r="D18" s="215" t="s">
        <v>64</v>
      </c>
      <c r="E18" s="216" t="s">
        <v>115</v>
      </c>
      <c r="F18" s="202"/>
      <c r="G18" s="118"/>
    </row>
    <row r="19" spans="1:7" x14ac:dyDescent="0.3">
      <c r="B19" s="57"/>
      <c r="D19" s="57"/>
      <c r="E19" s="57"/>
      <c r="F19" s="57"/>
      <c r="G19" s="118"/>
    </row>
    <row r="20" spans="1:7" x14ac:dyDescent="0.3">
      <c r="A20" s="118"/>
      <c r="B20" s="118"/>
      <c r="C20" s="118"/>
      <c r="D20" s="118"/>
      <c r="E20" s="118"/>
      <c r="F20" s="118"/>
      <c r="G20" s="118"/>
    </row>
  </sheetData>
  <sheetProtection password="CB22" sheet="1" objects="1" scenarios="1" selectLockedCells="1"/>
  <mergeCells count="7">
    <mergeCell ref="B17:C17"/>
    <mergeCell ref="B18:C18"/>
    <mergeCell ref="B11:E12"/>
    <mergeCell ref="B13:C13"/>
    <mergeCell ref="B14:C14"/>
    <mergeCell ref="B15:C15"/>
    <mergeCell ref="B16:C16"/>
  </mergeCells>
  <hyperlinks>
    <hyperlink ref="E4" location="'Instructions '!A1" display="Back to Instructions tab"/>
  </hyperlinks>
  <pageMargins left="0.7" right="0.7" top="0.75" bottom="0.75" header="0.3" footer="0.3"/>
  <pageSetup orientation="landscape" horizontalDpi="200" verticalDpi="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zoomScale="80" zoomScaleNormal="80" workbookViewId="0">
      <selection activeCell="C5" sqref="C5"/>
    </sheetView>
  </sheetViews>
  <sheetFormatPr defaultRowHeight="15" x14ac:dyDescent="0.25"/>
  <cols>
    <col min="1" max="1" width="5.42578125" customWidth="1"/>
    <col min="2" max="2" width="27.140625" customWidth="1"/>
    <col min="3" max="3" width="40.85546875" customWidth="1"/>
    <col min="4" max="5" width="6.5703125" customWidth="1"/>
    <col min="6" max="6" width="4.140625" customWidth="1"/>
  </cols>
  <sheetData>
    <row r="1" spans="2:6" ht="15.75" thickBot="1" x14ac:dyDescent="0.3">
      <c r="F1" s="116"/>
    </row>
    <row r="2" spans="2:6" ht="18" thickBot="1" x14ac:dyDescent="0.3">
      <c r="B2" s="158" t="s">
        <v>29</v>
      </c>
      <c r="C2" s="159"/>
      <c r="F2" s="116"/>
    </row>
    <row r="3" spans="2:6" ht="16.5" x14ac:dyDescent="0.3">
      <c r="B3" s="153" t="s">
        <v>30</v>
      </c>
      <c r="C3" s="154" t="str">
        <f ca="1">'Version Control'!C3</f>
        <v>Commercial Water Heater - v1.0.xlsx</v>
      </c>
      <c r="F3" s="116"/>
    </row>
    <row r="4" spans="2:6" ht="16.5" x14ac:dyDescent="0.3">
      <c r="B4" s="157" t="s">
        <v>31</v>
      </c>
      <c r="C4" s="147" t="str">
        <f ca="1">MID(CELL("filename",A1), FIND("]", CELL("filename", A1))+ 1, 255)</f>
        <v>Drop-Downs</v>
      </c>
      <c r="F4" s="116"/>
    </row>
    <row r="5" spans="2:6" ht="16.5" x14ac:dyDescent="0.3">
      <c r="B5" s="150" t="s">
        <v>32</v>
      </c>
      <c r="C5" s="604">
        <f>'Version Control'!C5</f>
        <v>1</v>
      </c>
      <c r="F5" s="116"/>
    </row>
    <row r="6" spans="2:6" ht="16.5" x14ac:dyDescent="0.3">
      <c r="B6" s="150" t="s">
        <v>33</v>
      </c>
      <c r="C6" s="148">
        <f>'Version Control'!C6</f>
        <v>41183</v>
      </c>
      <c r="F6" s="116"/>
    </row>
    <row r="7" spans="2:6" ht="17.25" thickBot="1" x14ac:dyDescent="0.35">
      <c r="B7" s="152" t="s">
        <v>34</v>
      </c>
      <c r="C7" s="149" t="str">
        <f>'Version Control'!C7</f>
        <v>[MM/DD/YYYY]</v>
      </c>
      <c r="F7" s="116"/>
    </row>
    <row r="8" spans="2:6" ht="16.5" x14ac:dyDescent="0.3">
      <c r="B8" s="2"/>
      <c r="C8" s="3"/>
      <c r="F8" s="116"/>
    </row>
    <row r="9" spans="2:6" ht="16.5" x14ac:dyDescent="0.3">
      <c r="B9" s="2"/>
      <c r="C9" s="3"/>
      <c r="F9" s="116"/>
    </row>
    <row r="10" spans="2:6" ht="17.25" thickBot="1" x14ac:dyDescent="0.35">
      <c r="B10" s="10" t="s">
        <v>176</v>
      </c>
      <c r="C10" s="9"/>
      <c r="D10" s="10" t="s">
        <v>185</v>
      </c>
      <c r="E10" s="10"/>
      <c r="F10" s="116"/>
    </row>
    <row r="11" spans="2:6" ht="16.5" x14ac:dyDescent="0.3">
      <c r="B11" s="442" t="s">
        <v>177</v>
      </c>
      <c r="C11" s="9"/>
      <c r="D11" s="442" t="s">
        <v>184</v>
      </c>
      <c r="E11" s="10"/>
      <c r="F11" s="116"/>
    </row>
    <row r="12" spans="2:6" ht="17.25" thickBot="1" x14ac:dyDescent="0.35">
      <c r="B12" s="443" t="s">
        <v>178</v>
      </c>
      <c r="C12" s="9"/>
      <c r="D12" s="444" t="s">
        <v>183</v>
      </c>
      <c r="E12" s="10"/>
      <c r="F12" s="116"/>
    </row>
    <row r="13" spans="2:6" ht="16.5" x14ac:dyDescent="0.3">
      <c r="B13" s="445" t="s">
        <v>179</v>
      </c>
      <c r="C13" s="9"/>
      <c r="D13" s="10"/>
      <c r="E13" s="10"/>
      <c r="F13" s="116"/>
    </row>
    <row r="14" spans="2:6" ht="16.5" x14ac:dyDescent="0.3">
      <c r="B14" s="445" t="s">
        <v>180</v>
      </c>
      <c r="C14" s="9"/>
      <c r="D14" s="10"/>
      <c r="E14" s="10"/>
      <c r="F14" s="116"/>
    </row>
    <row r="15" spans="2:6" ht="16.5" x14ac:dyDescent="0.3">
      <c r="B15" s="445" t="s">
        <v>181</v>
      </c>
      <c r="C15" s="9"/>
      <c r="D15" s="10"/>
      <c r="E15" s="10"/>
      <c r="F15" s="116"/>
    </row>
    <row r="16" spans="2:6" ht="17.25" thickBot="1" x14ac:dyDescent="0.35">
      <c r="B16" s="446" t="s">
        <v>182</v>
      </c>
      <c r="C16" s="9"/>
      <c r="D16" s="10"/>
      <c r="E16" s="10"/>
      <c r="F16" s="116"/>
    </row>
    <row r="17" spans="1:6" ht="16.5" x14ac:dyDescent="0.3">
      <c r="B17" s="9"/>
      <c r="C17" s="9"/>
      <c r="D17" s="10"/>
      <c r="E17" s="10"/>
      <c r="F17" s="116"/>
    </row>
    <row r="18" spans="1:6" x14ac:dyDescent="0.25">
      <c r="A18" s="116"/>
      <c r="B18" s="116"/>
      <c r="C18" s="116"/>
      <c r="D18" s="116"/>
      <c r="E18" s="116"/>
      <c r="F18" s="116"/>
    </row>
  </sheetData>
  <sheetProtection password="CB22" sheet="1" objects="1" scenarios="1" selectLockedCells="1"/>
  <conditionalFormatting sqref="A1:XFD1048576">
    <cfRule type="expression" dxfId="0" priority="1" stopIfTrue="1">
      <formula>CELL("Protect",A1)=0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zoomScale="80" zoomScaleNormal="80" workbookViewId="0">
      <selection activeCell="C5" sqref="C5"/>
    </sheetView>
  </sheetViews>
  <sheetFormatPr defaultRowHeight="15" x14ac:dyDescent="0.25"/>
  <cols>
    <col min="1" max="1" width="4.7109375" customWidth="1"/>
    <col min="2" max="2" width="29.42578125" customWidth="1"/>
    <col min="3" max="3" width="40.28515625" customWidth="1"/>
    <col min="4" max="4" width="5.42578125" customWidth="1"/>
    <col min="5" max="5" width="3.7109375" customWidth="1"/>
  </cols>
  <sheetData>
    <row r="1" spans="2:5" ht="15.75" thickBot="1" x14ac:dyDescent="0.3">
      <c r="E1" s="117"/>
    </row>
    <row r="2" spans="2:5" ht="18" thickBot="1" x14ac:dyDescent="0.3">
      <c r="B2" s="158" t="s">
        <v>29</v>
      </c>
      <c r="C2" s="159"/>
      <c r="E2" s="117"/>
    </row>
    <row r="3" spans="2:5" ht="16.5" x14ac:dyDescent="0.3">
      <c r="B3" s="153" t="s">
        <v>30</v>
      </c>
      <c r="C3" s="154" t="str">
        <f ca="1">MID(CELL("FILENAME",F15),FIND("[",CELL("FILENAME",F15))+1,FIND("]",CELL("FILENAME",F15))-FIND("[",CELL("FILENAME",F15))-1)</f>
        <v>Commercial Water Heater - v1.0.xlsx</v>
      </c>
      <c r="E3" s="117"/>
    </row>
    <row r="4" spans="2:5" ht="16.5" x14ac:dyDescent="0.3">
      <c r="B4" s="157" t="s">
        <v>31</v>
      </c>
      <c r="C4" s="147" t="str">
        <f ca="1">MID(CELL("filename",A1), FIND("]", CELL("filename", A1))+ 1, 255)</f>
        <v>Version Control</v>
      </c>
      <c r="E4" s="117"/>
    </row>
    <row r="5" spans="2:5" ht="16.5" x14ac:dyDescent="0.3">
      <c r="B5" s="150" t="s">
        <v>32</v>
      </c>
      <c r="C5" s="604">
        <f>INDEX(B12:B55,COUNTA(B12:B55),1)</f>
        <v>1</v>
      </c>
      <c r="E5" s="117"/>
    </row>
    <row r="6" spans="2:5" ht="16.5" x14ac:dyDescent="0.3">
      <c r="B6" s="150" t="s">
        <v>33</v>
      </c>
      <c r="C6" s="148">
        <f>IF(MAX(B12:C1052)=0,"No Revisions Dates Entered",MAX(B12:C1052))</f>
        <v>41183</v>
      </c>
      <c r="E6" s="117"/>
    </row>
    <row r="7" spans="2:5" ht="17.25" thickBot="1" x14ac:dyDescent="0.35">
      <c r="B7" s="152" t="s">
        <v>34</v>
      </c>
      <c r="C7" s="160" t="str">
        <f>'General Info &amp; Test Results'!C16</f>
        <v>[MM/DD/YYYY]</v>
      </c>
      <c r="D7" s="1"/>
      <c r="E7" s="117"/>
    </row>
    <row r="8" spans="2:5" x14ac:dyDescent="0.25">
      <c r="E8" s="117"/>
    </row>
    <row r="9" spans="2:5" ht="15.75" thickBot="1" x14ac:dyDescent="0.3">
      <c r="E9" s="117"/>
    </row>
    <row r="10" spans="2:5" ht="18" thickBot="1" x14ac:dyDescent="0.3">
      <c r="B10" s="601" t="s">
        <v>35</v>
      </c>
      <c r="C10" s="602"/>
      <c r="E10" s="117"/>
    </row>
    <row r="11" spans="2:5" ht="17.25" x14ac:dyDescent="0.35">
      <c r="B11" s="168" t="s">
        <v>36</v>
      </c>
      <c r="C11" s="169" t="s">
        <v>37</v>
      </c>
      <c r="E11" s="117"/>
    </row>
    <row r="12" spans="2:5" ht="16.5" x14ac:dyDescent="0.3">
      <c r="B12" s="166">
        <v>0.1</v>
      </c>
      <c r="C12" s="167">
        <v>41151</v>
      </c>
      <c r="E12" s="117"/>
    </row>
    <row r="13" spans="2:5" ht="16.5" x14ac:dyDescent="0.3">
      <c r="B13" s="161">
        <v>0.2</v>
      </c>
      <c r="C13" s="162">
        <v>41151</v>
      </c>
      <c r="E13" s="117"/>
    </row>
    <row r="14" spans="2:5" ht="16.5" x14ac:dyDescent="0.3">
      <c r="B14" s="201">
        <v>0.3</v>
      </c>
      <c r="C14" s="162">
        <v>41152</v>
      </c>
      <c r="E14" s="117"/>
    </row>
    <row r="15" spans="2:5" ht="16.5" x14ac:dyDescent="0.3">
      <c r="B15" s="161">
        <v>0.4</v>
      </c>
      <c r="C15" s="162">
        <v>41166</v>
      </c>
      <c r="E15" s="117"/>
    </row>
    <row r="16" spans="2:5" ht="16.5" x14ac:dyDescent="0.3">
      <c r="B16" s="163">
        <v>0.5</v>
      </c>
      <c r="C16" s="162">
        <v>41169</v>
      </c>
      <c r="E16" s="117"/>
    </row>
    <row r="17" spans="1:5" ht="16.5" x14ac:dyDescent="0.3">
      <c r="B17" s="218">
        <v>0.6</v>
      </c>
      <c r="C17" s="219">
        <v>41170</v>
      </c>
      <c r="E17" s="117"/>
    </row>
    <row r="18" spans="1:5" ht="16.5" x14ac:dyDescent="0.3">
      <c r="B18" s="218">
        <v>0.7</v>
      </c>
      <c r="C18" s="219">
        <v>41173</v>
      </c>
      <c r="E18" s="117"/>
    </row>
    <row r="19" spans="1:5" ht="16.5" x14ac:dyDescent="0.3">
      <c r="B19" s="603">
        <v>1</v>
      </c>
      <c r="C19" s="219">
        <v>41183</v>
      </c>
      <c r="E19" s="117"/>
    </row>
    <row r="20" spans="1:5" ht="16.5" x14ac:dyDescent="0.3">
      <c r="B20" s="218"/>
      <c r="C20" s="219"/>
      <c r="E20" s="117"/>
    </row>
    <row r="21" spans="1:5" ht="17.25" thickBot="1" x14ac:dyDescent="0.35">
      <c r="B21" s="164"/>
      <c r="C21" s="165"/>
      <c r="E21" s="117"/>
    </row>
    <row r="22" spans="1:5" x14ac:dyDescent="0.25">
      <c r="E22" s="117"/>
    </row>
    <row r="23" spans="1:5" x14ac:dyDescent="0.25">
      <c r="A23" s="116"/>
      <c r="B23" s="116"/>
      <c r="C23" s="116"/>
      <c r="D23" s="116"/>
      <c r="E23" s="117"/>
    </row>
  </sheetData>
  <sheetProtection password="CB22" sheet="1" objects="1" scenarios="1" selectLockedCells="1"/>
  <mergeCells count="1">
    <mergeCell ref="B10:C10"/>
  </mergeCells>
  <pageMargins left="0.7" right="0.7" top="0.75" bottom="0.75" header="0.3" footer="0.3"/>
  <pageSetup orientation="landscape"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66FF"/>
  </sheetPr>
  <dimension ref="A1:J45"/>
  <sheetViews>
    <sheetView showGridLines="0" zoomScale="80" zoomScaleNormal="80" zoomScalePageLayoutView="80" workbookViewId="0">
      <selection activeCell="C11" sqref="C11"/>
    </sheetView>
  </sheetViews>
  <sheetFormatPr defaultRowHeight="16.5" x14ac:dyDescent="0.3"/>
  <cols>
    <col min="1" max="1" width="4.42578125" style="40" customWidth="1"/>
    <col min="2" max="2" width="33.7109375" style="40" customWidth="1"/>
    <col min="3" max="3" width="39.42578125" style="40" customWidth="1"/>
    <col min="4" max="4" width="9.7109375" style="40" customWidth="1"/>
    <col min="5" max="5" width="39" style="41" customWidth="1"/>
    <col min="6" max="6" width="23" style="41" customWidth="1"/>
    <col min="7" max="7" width="18.140625" style="41" customWidth="1"/>
    <col min="8" max="8" width="21.42578125" style="42" customWidth="1"/>
    <col min="9" max="9" width="5.140625" style="40" customWidth="1"/>
    <col min="10" max="10" width="3.5703125" style="40" customWidth="1"/>
    <col min="11" max="16384" width="9.140625" style="40"/>
  </cols>
  <sheetData>
    <row r="1" spans="2:10" ht="17.25" thickBot="1" x14ac:dyDescent="0.35">
      <c r="J1" s="118"/>
    </row>
    <row r="2" spans="2:10" ht="18" thickBot="1" x14ac:dyDescent="0.35">
      <c r="B2" s="476" t="s">
        <v>29</v>
      </c>
      <c r="C2" s="477"/>
      <c r="J2" s="118"/>
    </row>
    <row r="3" spans="2:10" x14ac:dyDescent="0.3">
      <c r="B3" s="143" t="s">
        <v>30</v>
      </c>
      <c r="C3" s="144" t="str">
        <f ca="1">'Version Control'!C3</f>
        <v>Commercial Water Heater - v1.0.xlsx</v>
      </c>
      <c r="J3" s="118"/>
    </row>
    <row r="4" spans="2:10" x14ac:dyDescent="0.3">
      <c r="B4" s="142" t="s">
        <v>31</v>
      </c>
      <c r="C4" s="139" t="str">
        <f ca="1">MID(CELL("filename",A1), FIND("]", CELL("filename", A1))+ 1, 255)</f>
        <v>General Info &amp; Test Results</v>
      </c>
      <c r="J4" s="118"/>
    </row>
    <row r="5" spans="2:10" ht="18" x14ac:dyDescent="0.35">
      <c r="B5" s="141" t="s">
        <v>32</v>
      </c>
      <c r="C5" s="605">
        <f>'Version Control'!C5</f>
        <v>1</v>
      </c>
      <c r="E5" s="197" t="s">
        <v>83</v>
      </c>
      <c r="J5" s="118"/>
    </row>
    <row r="6" spans="2:10" x14ac:dyDescent="0.3">
      <c r="B6" s="141" t="s">
        <v>33</v>
      </c>
      <c r="C6" s="140">
        <f>'Version Control'!C6</f>
        <v>41183</v>
      </c>
      <c r="J6" s="118"/>
    </row>
    <row r="7" spans="2:10" ht="17.25" thickBot="1" x14ac:dyDescent="0.35">
      <c r="B7" s="146" t="s">
        <v>34</v>
      </c>
      <c r="C7" s="145" t="str">
        <f>'Version Control'!C7</f>
        <v>[MM/DD/YYYY]</v>
      </c>
      <c r="J7" s="118"/>
    </row>
    <row r="8" spans="2:10" x14ac:dyDescent="0.3">
      <c r="G8" s="40"/>
      <c r="H8" s="40"/>
      <c r="J8" s="118"/>
    </row>
    <row r="9" spans="2:10" ht="17.25" thickBot="1" x14ac:dyDescent="0.35">
      <c r="J9" s="118"/>
    </row>
    <row r="10" spans="2:10" ht="18" thickBot="1" x14ac:dyDescent="0.4">
      <c r="B10" s="492" t="s">
        <v>53</v>
      </c>
      <c r="C10" s="493"/>
      <c r="E10" s="500" t="s">
        <v>81</v>
      </c>
      <c r="F10" s="501"/>
      <c r="G10" s="502"/>
      <c r="H10" s="296"/>
      <c r="J10" s="118"/>
    </row>
    <row r="11" spans="2:10" ht="18" thickBot="1" x14ac:dyDescent="0.4">
      <c r="B11" s="99" t="s">
        <v>0</v>
      </c>
      <c r="C11" s="204" t="s">
        <v>54</v>
      </c>
      <c r="E11" s="298" t="s">
        <v>68</v>
      </c>
      <c r="F11" s="299" t="s">
        <v>75</v>
      </c>
      <c r="G11" s="300" t="s">
        <v>69</v>
      </c>
      <c r="H11" s="297"/>
      <c r="J11" s="118"/>
    </row>
    <row r="12" spans="2:10" ht="17.25" thickBot="1" x14ac:dyDescent="0.35">
      <c r="B12" s="100" t="s">
        <v>55</v>
      </c>
      <c r="C12" s="207" t="s">
        <v>56</v>
      </c>
      <c r="E12" s="351" t="s">
        <v>166</v>
      </c>
      <c r="F12" s="352">
        <f>StorageCapacity</f>
        <v>0</v>
      </c>
      <c r="G12" s="353" t="s">
        <v>17</v>
      </c>
      <c r="H12" s="294"/>
      <c r="J12" s="118"/>
    </row>
    <row r="13" spans="2:10" ht="18.75" thickBot="1" x14ac:dyDescent="0.4">
      <c r="B13" s="44"/>
      <c r="E13" s="198" t="s">
        <v>165</v>
      </c>
      <c r="F13" s="106" t="e">
        <f>Et</f>
        <v>#DIV/0!</v>
      </c>
      <c r="G13" s="59" t="s">
        <v>188</v>
      </c>
      <c r="H13" s="295"/>
      <c r="J13" s="118"/>
    </row>
    <row r="14" spans="2:10" ht="18" thickBot="1" x14ac:dyDescent="0.35">
      <c r="B14" s="492" t="s">
        <v>67</v>
      </c>
      <c r="C14" s="493"/>
      <c r="E14" s="354" t="s">
        <v>211</v>
      </c>
      <c r="F14" s="355" t="e">
        <f>IF(C25="Electric Storage",StandbyLoss,HourlyStandbyLosses)</f>
        <v>#DIV/0!</v>
      </c>
      <c r="G14" s="60" t="str">
        <f>IF(C25="Electric Storage","%/hr","Btu/hr")</f>
        <v>Btu/hr</v>
      </c>
      <c r="H14" s="295"/>
      <c r="J14" s="118"/>
    </row>
    <row r="15" spans="2:10" x14ac:dyDescent="0.3">
      <c r="B15" s="93" t="s">
        <v>63</v>
      </c>
      <c r="C15" s="204" t="s">
        <v>64</v>
      </c>
      <c r="E15" s="348"/>
      <c r="F15" s="349"/>
      <c r="G15" s="350"/>
      <c r="H15" s="295"/>
      <c r="J15" s="118"/>
    </row>
    <row r="16" spans="2:10" ht="19.5" customHeight="1" x14ac:dyDescent="0.3">
      <c r="B16" s="94" t="s">
        <v>65</v>
      </c>
      <c r="C16" s="245" t="s">
        <v>64</v>
      </c>
      <c r="J16" s="118"/>
    </row>
    <row r="17" spans="1:10" ht="17.25" thickBot="1" x14ac:dyDescent="0.35">
      <c r="B17" s="95" t="s">
        <v>66</v>
      </c>
      <c r="C17" s="207"/>
      <c r="J17" s="118"/>
    </row>
    <row r="18" spans="1:10" ht="21" customHeight="1" thickBot="1" x14ac:dyDescent="0.4">
      <c r="B18" s="44"/>
      <c r="E18" s="58" t="s">
        <v>82</v>
      </c>
      <c r="J18" s="118"/>
    </row>
    <row r="19" spans="1:10" ht="16.5" customHeight="1" thickBot="1" x14ac:dyDescent="0.35">
      <c r="B19" s="492" t="s">
        <v>1</v>
      </c>
      <c r="C19" s="493"/>
      <c r="E19" s="30" t="s">
        <v>38</v>
      </c>
      <c r="F19" s="45"/>
      <c r="G19" s="45"/>
      <c r="H19" s="31"/>
      <c r="J19" s="118"/>
    </row>
    <row r="20" spans="1:10" ht="16.5" customHeight="1" x14ac:dyDescent="0.3">
      <c r="B20" s="96" t="s">
        <v>11</v>
      </c>
      <c r="C20" s="204"/>
      <c r="E20" s="494" t="s">
        <v>110</v>
      </c>
      <c r="F20" s="495"/>
      <c r="G20" s="495"/>
      <c r="H20" s="496"/>
      <c r="J20" s="118"/>
    </row>
    <row r="21" spans="1:10" ht="16.5" customHeight="1" x14ac:dyDescent="0.3">
      <c r="B21" s="97" t="s">
        <v>187</v>
      </c>
      <c r="C21" s="205"/>
      <c r="E21" s="497"/>
      <c r="F21" s="498"/>
      <c r="G21" s="498"/>
      <c r="H21" s="499"/>
      <c r="J21" s="118"/>
    </row>
    <row r="22" spans="1:10" ht="17.25" thickBot="1" x14ac:dyDescent="0.35">
      <c r="B22" s="97" t="s">
        <v>57</v>
      </c>
      <c r="C22" s="205"/>
      <c r="E22" s="497"/>
      <c r="F22" s="498"/>
      <c r="G22" s="498"/>
      <c r="H22" s="499"/>
      <c r="J22" s="118"/>
    </row>
    <row r="23" spans="1:10" ht="18" thickBot="1" x14ac:dyDescent="0.4">
      <c r="B23" s="97" t="s">
        <v>58</v>
      </c>
      <c r="C23" s="205"/>
      <c r="E23" s="504" t="s">
        <v>39</v>
      </c>
      <c r="F23" s="505"/>
      <c r="G23" s="213" t="s">
        <v>37</v>
      </c>
      <c r="H23" s="214" t="s">
        <v>40</v>
      </c>
      <c r="J23" s="118"/>
    </row>
    <row r="24" spans="1:10" x14ac:dyDescent="0.3">
      <c r="B24" s="97" t="s">
        <v>59</v>
      </c>
      <c r="C24" s="245"/>
      <c r="E24" s="506" t="str">
        <f>'Report Sign-Off Block'!B14</f>
        <v>Test Completion</v>
      </c>
      <c r="F24" s="507"/>
      <c r="G24" s="211" t="str">
        <f>'Report Sign-Off Block'!D14</f>
        <v>[MM/DD/YYYY]</v>
      </c>
      <c r="H24" s="212" t="str">
        <f>IF('Report Sign-Off Block'!E14&lt;&gt;0,'Report Sign-Off Block'!E14,"")</f>
        <v>[Test Lab Name]</v>
      </c>
      <c r="J24" s="118"/>
    </row>
    <row r="25" spans="1:10" x14ac:dyDescent="0.3">
      <c r="B25" s="97" t="s">
        <v>175</v>
      </c>
      <c r="C25" s="245"/>
      <c r="E25" s="508" t="str">
        <f>'Report Sign-Off Block'!B15</f>
        <v>Template Completion</v>
      </c>
      <c r="F25" s="509"/>
      <c r="G25" s="104" t="str">
        <f>'Report Sign-Off Block'!D15</f>
        <v>[MM/DD/YYYY]</v>
      </c>
      <c r="H25" s="199" t="str">
        <f>IF('Report Sign-Off Block'!E15&lt;&gt;0,'Report Sign-Off Block'!E15,"")</f>
        <v>[Test Lab Name]</v>
      </c>
      <c r="J25" s="118"/>
    </row>
    <row r="26" spans="1:10" x14ac:dyDescent="0.3">
      <c r="B26" s="97" t="s">
        <v>60</v>
      </c>
      <c r="C26" s="245" t="s">
        <v>64</v>
      </c>
      <c r="E26" s="508" t="str">
        <f>'Report Sign-Off Block'!B16</f>
        <v>Report Reviewed by Test Lab</v>
      </c>
      <c r="F26" s="509"/>
      <c r="G26" s="104" t="str">
        <f>'Report Sign-Off Block'!D16</f>
        <v>[MM/DD/YYYY]</v>
      </c>
      <c r="H26" s="199" t="str">
        <f>IF('Report Sign-Off Block'!E16&lt;&gt;0,'Report Sign-Off Block'!E16,"")</f>
        <v>[Test Lab Name]</v>
      </c>
      <c r="J26" s="118"/>
    </row>
    <row r="27" spans="1:10" x14ac:dyDescent="0.3">
      <c r="B27" s="97" t="s">
        <v>61</v>
      </c>
      <c r="C27" s="205"/>
      <c r="E27" s="508" t="str">
        <f>'Report Sign-Off Block'!B17</f>
        <v>Report Reviewed by Test Lab</v>
      </c>
      <c r="F27" s="509"/>
      <c r="G27" s="104" t="str">
        <f>'Report Sign-Off Block'!D17</f>
        <v>[MM/DD/YYYY]</v>
      </c>
      <c r="H27" s="199" t="str">
        <f>IF('Report Sign-Off Block'!E17&lt;&gt;0,'Report Sign-Off Block'!E17,"")</f>
        <v>[Test Lab Name]</v>
      </c>
      <c r="J27" s="118"/>
    </row>
    <row r="28" spans="1:10" ht="17.25" thickBot="1" x14ac:dyDescent="0.35">
      <c r="B28" s="98" t="s">
        <v>62</v>
      </c>
      <c r="C28" s="207"/>
      <c r="E28" s="510" t="str">
        <f>'Report Sign-Off Block'!B18</f>
        <v>Report Reviewed by DOE</v>
      </c>
      <c r="F28" s="511"/>
      <c r="G28" s="105" t="str">
        <f>'Report Sign-Off Block'!D18</f>
        <v>[MM/DD/YYYY]</v>
      </c>
      <c r="H28" s="200" t="str">
        <f>IF('Report Sign-Off Block'!E18&lt;&gt;0,'Report Sign-Off Block'!E18,"")</f>
        <v>DOE</v>
      </c>
      <c r="J28" s="118"/>
    </row>
    <row r="29" spans="1:10" x14ac:dyDescent="0.3">
      <c r="B29" s="46"/>
      <c r="C29" s="43"/>
      <c r="F29" s="42"/>
      <c r="G29" s="42"/>
      <c r="H29" s="40"/>
      <c r="J29" s="118"/>
    </row>
    <row r="30" spans="1:10" ht="17.25" x14ac:dyDescent="0.35">
      <c r="A30" s="118"/>
      <c r="B30" s="118"/>
      <c r="C30" s="118"/>
      <c r="D30" s="118"/>
      <c r="E30" s="503"/>
      <c r="F30" s="503"/>
      <c r="G30" s="503"/>
      <c r="H30" s="503"/>
      <c r="I30" s="118"/>
      <c r="J30" s="118"/>
    </row>
    <row r="33" spans="3:4" ht="17.25" x14ac:dyDescent="0.35">
      <c r="D33" s="44"/>
    </row>
    <row r="45" spans="3:4" ht="17.25" x14ac:dyDescent="0.35">
      <c r="C45" s="44"/>
    </row>
  </sheetData>
  <sheetProtection password="CB22" sheet="1" objects="1" scenarios="1" selectLockedCells="1"/>
  <mergeCells count="13">
    <mergeCell ref="E30:H30"/>
    <mergeCell ref="E23:F23"/>
    <mergeCell ref="E24:F24"/>
    <mergeCell ref="E25:F25"/>
    <mergeCell ref="E26:F26"/>
    <mergeCell ref="E27:F27"/>
    <mergeCell ref="E28:F28"/>
    <mergeCell ref="B19:C19"/>
    <mergeCell ref="B10:C10"/>
    <mergeCell ref="B14:C14"/>
    <mergeCell ref="B2:C2"/>
    <mergeCell ref="E20:H22"/>
    <mergeCell ref="E10:G10"/>
  </mergeCells>
  <phoneticPr fontId="2" type="noConversion"/>
  <dataValidations count="2">
    <dataValidation type="list" showInputMessage="1" showErrorMessage="1" sqref="C25">
      <formula1>Type</formula1>
    </dataValidation>
    <dataValidation type="list" allowBlank="1" showInputMessage="1" showErrorMessage="1" sqref="C17">
      <formula1>Yes_No</formula1>
    </dataValidation>
  </dataValidations>
  <hyperlinks>
    <hyperlink ref="E5" location="'Instructions '!A1" display="Back to Instructions tab"/>
  </hyperlinks>
  <pageMargins left="0.25" right="0.25" top="1" bottom="0.5" header="0.3" footer="0.3"/>
  <pageSetup orientation="portrait" r:id="rId1"/>
  <headerFooter>
    <oddFooter>&amp;L&amp;F&amp;R&amp;D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66FF"/>
  </sheetPr>
  <dimension ref="A1:J55"/>
  <sheetViews>
    <sheetView showGridLines="0" zoomScale="80" zoomScaleNormal="80" workbookViewId="0">
      <selection activeCell="B12" sqref="B12"/>
    </sheetView>
  </sheetViews>
  <sheetFormatPr defaultRowHeight="16.5" x14ac:dyDescent="0.3"/>
  <cols>
    <col min="1" max="1" width="3.42578125" style="40" customWidth="1"/>
    <col min="2" max="2" width="27.85546875" style="40" customWidth="1"/>
    <col min="3" max="3" width="41.42578125" style="40" bestFit="1" customWidth="1"/>
    <col min="4" max="4" width="26.140625" style="40" customWidth="1"/>
    <col min="5" max="5" width="23.5703125" style="40" customWidth="1"/>
    <col min="6" max="6" width="21.85546875" style="40" bestFit="1" customWidth="1"/>
    <col min="7" max="7" width="27.42578125" style="40" bestFit="1" customWidth="1"/>
    <col min="8" max="8" width="31.7109375" style="40" customWidth="1"/>
    <col min="9" max="9" width="6.42578125" style="40" customWidth="1"/>
    <col min="10" max="10" width="4" style="40" customWidth="1"/>
    <col min="11" max="16384" width="9.140625" style="40"/>
  </cols>
  <sheetData>
    <row r="1" spans="2:10" ht="17.25" thickBot="1" x14ac:dyDescent="0.35">
      <c r="J1" s="118"/>
    </row>
    <row r="2" spans="2:10" ht="18" thickBot="1" x14ac:dyDescent="0.35">
      <c r="B2" s="61" t="s">
        <v>29</v>
      </c>
      <c r="C2" s="62"/>
      <c r="J2" s="118"/>
    </row>
    <row r="3" spans="2:10" x14ac:dyDescent="0.3">
      <c r="B3" s="171" t="s">
        <v>30</v>
      </c>
      <c r="C3" s="170" t="str">
        <f ca="1">'Version Control'!C3</f>
        <v>Commercial Water Heater - v1.0.xlsx</v>
      </c>
      <c r="J3" s="118"/>
    </row>
    <row r="4" spans="2:10" ht="18" x14ac:dyDescent="0.35">
      <c r="B4" s="142" t="s">
        <v>31</v>
      </c>
      <c r="C4" s="139" t="str">
        <f ca="1">MID(CELL("filename",A1), FIND("]", CELL("filename", A1))+ 1, 255)</f>
        <v>Setup &amp; Instrumentation</v>
      </c>
      <c r="E4" s="193" t="s">
        <v>83</v>
      </c>
      <c r="J4" s="118"/>
    </row>
    <row r="5" spans="2:10" x14ac:dyDescent="0.3">
      <c r="B5" s="141" t="s">
        <v>32</v>
      </c>
      <c r="C5" s="605">
        <f>'Version Control'!C5</f>
        <v>1</v>
      </c>
      <c r="J5" s="118"/>
    </row>
    <row r="6" spans="2:10" x14ac:dyDescent="0.3">
      <c r="B6" s="141" t="s">
        <v>33</v>
      </c>
      <c r="C6" s="140">
        <f>'Version Control'!C6</f>
        <v>41183</v>
      </c>
      <c r="J6" s="118"/>
    </row>
    <row r="7" spans="2:10" ht="21" customHeight="1" thickBot="1" x14ac:dyDescent="0.35">
      <c r="B7" s="146" t="s">
        <v>34</v>
      </c>
      <c r="C7" s="145" t="str">
        <f>'Version Control'!C7</f>
        <v>[MM/DD/YYYY]</v>
      </c>
      <c r="J7" s="118"/>
    </row>
    <row r="8" spans="2:10" x14ac:dyDescent="0.3">
      <c r="J8" s="118"/>
    </row>
    <row r="9" spans="2:10" ht="17.25" thickBot="1" x14ac:dyDescent="0.35">
      <c r="J9" s="118"/>
    </row>
    <row r="10" spans="2:10" ht="18" thickBot="1" x14ac:dyDescent="0.35">
      <c r="B10" s="61" t="s">
        <v>97</v>
      </c>
      <c r="C10" s="451"/>
      <c r="D10" s="451"/>
      <c r="E10" s="451"/>
      <c r="F10" s="451"/>
      <c r="G10" s="451"/>
      <c r="H10" s="63"/>
      <c r="J10" s="118"/>
    </row>
    <row r="11" spans="2:10" s="101" customFormat="1" ht="17.25" x14ac:dyDescent="0.35">
      <c r="B11" s="447" t="s">
        <v>76</v>
      </c>
      <c r="C11" s="448" t="s">
        <v>95</v>
      </c>
      <c r="D11" s="448" t="s">
        <v>96</v>
      </c>
      <c r="E11" s="448" t="s">
        <v>77</v>
      </c>
      <c r="F11" s="449" t="s">
        <v>24</v>
      </c>
      <c r="G11" s="448" t="s">
        <v>22</v>
      </c>
      <c r="H11" s="450" t="s">
        <v>23</v>
      </c>
      <c r="J11" s="133"/>
    </row>
    <row r="12" spans="2:10" x14ac:dyDescent="0.3">
      <c r="B12" s="176"/>
      <c r="C12" s="194"/>
      <c r="D12" s="107"/>
      <c r="E12" s="194"/>
      <c r="F12" s="103"/>
      <c r="G12" s="103"/>
      <c r="H12" s="108"/>
      <c r="J12" s="118"/>
    </row>
    <row r="13" spans="2:10" x14ac:dyDescent="0.3">
      <c r="B13" s="176"/>
      <c r="C13" s="194"/>
      <c r="D13" s="107"/>
      <c r="E13" s="194"/>
      <c r="F13" s="103"/>
      <c r="G13" s="103"/>
      <c r="H13" s="108"/>
      <c r="J13" s="118"/>
    </row>
    <row r="14" spans="2:10" x14ac:dyDescent="0.3">
      <c r="B14" s="176"/>
      <c r="C14" s="194"/>
      <c r="D14" s="107"/>
      <c r="E14" s="194"/>
      <c r="F14" s="103"/>
      <c r="G14" s="103"/>
      <c r="H14" s="108"/>
      <c r="J14" s="118"/>
    </row>
    <row r="15" spans="2:10" x14ac:dyDescent="0.3">
      <c r="B15" s="176"/>
      <c r="C15" s="194"/>
      <c r="D15" s="107"/>
      <c r="E15" s="194"/>
      <c r="F15" s="103"/>
      <c r="G15" s="103"/>
      <c r="H15" s="108"/>
      <c r="J15" s="118"/>
    </row>
    <row r="16" spans="2:10" x14ac:dyDescent="0.3">
      <c r="B16" s="176"/>
      <c r="C16" s="194"/>
      <c r="D16" s="107"/>
      <c r="E16" s="194"/>
      <c r="F16" s="103"/>
      <c r="G16" s="103"/>
      <c r="H16" s="108"/>
      <c r="J16" s="118"/>
    </row>
    <row r="17" spans="2:10" x14ac:dyDescent="0.3">
      <c r="B17" s="176"/>
      <c r="C17" s="194"/>
      <c r="D17" s="107"/>
      <c r="E17" s="194"/>
      <c r="F17" s="103"/>
      <c r="G17" s="103"/>
      <c r="H17" s="108"/>
      <c r="J17" s="118"/>
    </row>
    <row r="18" spans="2:10" x14ac:dyDescent="0.3">
      <c r="B18" s="176"/>
      <c r="C18" s="194"/>
      <c r="D18" s="107"/>
      <c r="E18" s="194"/>
      <c r="F18" s="103"/>
      <c r="G18" s="103"/>
      <c r="H18" s="108"/>
      <c r="J18" s="118"/>
    </row>
    <row r="19" spans="2:10" x14ac:dyDescent="0.3">
      <c r="B19" s="176"/>
      <c r="C19" s="194"/>
      <c r="D19" s="107"/>
      <c r="E19" s="194"/>
      <c r="F19" s="103"/>
      <c r="G19" s="103"/>
      <c r="H19" s="108"/>
      <c r="J19" s="118"/>
    </row>
    <row r="20" spans="2:10" x14ac:dyDescent="0.3">
      <c r="B20" s="176"/>
      <c r="C20" s="194"/>
      <c r="D20" s="107"/>
      <c r="E20" s="194"/>
      <c r="F20" s="103"/>
      <c r="G20" s="103"/>
      <c r="H20" s="108"/>
      <c r="J20" s="118"/>
    </row>
    <row r="21" spans="2:10" x14ac:dyDescent="0.3">
      <c r="B21" s="176"/>
      <c r="C21" s="194"/>
      <c r="D21" s="107"/>
      <c r="E21" s="194"/>
      <c r="F21" s="103"/>
      <c r="G21" s="103"/>
      <c r="H21" s="108"/>
      <c r="J21" s="118"/>
    </row>
    <row r="22" spans="2:10" x14ac:dyDescent="0.3">
      <c r="B22" s="176"/>
      <c r="C22" s="194"/>
      <c r="D22" s="107"/>
      <c r="E22" s="194"/>
      <c r="F22" s="103"/>
      <c r="G22" s="103"/>
      <c r="H22" s="108"/>
      <c r="J22" s="118"/>
    </row>
    <row r="23" spans="2:10" x14ac:dyDescent="0.3">
      <c r="B23" s="176"/>
      <c r="C23" s="194"/>
      <c r="D23" s="107"/>
      <c r="E23" s="194"/>
      <c r="F23" s="103"/>
      <c r="G23" s="103"/>
      <c r="H23" s="108"/>
      <c r="J23" s="118"/>
    </row>
    <row r="24" spans="2:10" x14ac:dyDescent="0.3">
      <c r="B24" s="176"/>
      <c r="C24" s="194"/>
      <c r="D24" s="107"/>
      <c r="E24" s="194"/>
      <c r="F24" s="103"/>
      <c r="G24" s="103"/>
      <c r="H24" s="108"/>
      <c r="J24" s="118"/>
    </row>
    <row r="25" spans="2:10" x14ac:dyDescent="0.3">
      <c r="B25" s="176"/>
      <c r="C25" s="194"/>
      <c r="D25" s="107"/>
      <c r="E25" s="194"/>
      <c r="F25" s="103"/>
      <c r="G25" s="103"/>
      <c r="H25" s="108"/>
      <c r="J25" s="118"/>
    </row>
    <row r="26" spans="2:10" x14ac:dyDescent="0.3">
      <c r="B26" s="176"/>
      <c r="C26" s="194"/>
      <c r="D26" s="107"/>
      <c r="E26" s="194"/>
      <c r="F26" s="103"/>
      <c r="G26" s="103"/>
      <c r="H26" s="108"/>
      <c r="J26" s="118"/>
    </row>
    <row r="27" spans="2:10" x14ac:dyDescent="0.3">
      <c r="B27" s="176"/>
      <c r="C27" s="194"/>
      <c r="D27" s="107"/>
      <c r="E27" s="194"/>
      <c r="F27" s="103"/>
      <c r="G27" s="103"/>
      <c r="H27" s="108"/>
      <c r="J27" s="118"/>
    </row>
    <row r="28" spans="2:10" x14ac:dyDescent="0.3">
      <c r="B28" s="176"/>
      <c r="C28" s="194"/>
      <c r="D28" s="107"/>
      <c r="E28" s="194"/>
      <c r="F28" s="103"/>
      <c r="G28" s="103"/>
      <c r="H28" s="108"/>
      <c r="J28" s="118"/>
    </row>
    <row r="29" spans="2:10" ht="14.25" customHeight="1" thickBot="1" x14ac:dyDescent="0.35">
      <c r="B29" s="195"/>
      <c r="C29" s="196"/>
      <c r="D29" s="109"/>
      <c r="E29" s="196"/>
      <c r="F29" s="102"/>
      <c r="G29" s="102"/>
      <c r="H29" s="110"/>
      <c r="J29" s="118"/>
    </row>
    <row r="30" spans="2:10" ht="17.25" thickBot="1" x14ac:dyDescent="0.35">
      <c r="J30" s="118"/>
    </row>
    <row r="31" spans="2:10" ht="18" thickBot="1" x14ac:dyDescent="0.35">
      <c r="B31" s="476" t="s">
        <v>132</v>
      </c>
      <c r="C31" s="518"/>
      <c r="D31" s="518"/>
      <c r="E31" s="518"/>
      <c r="F31" s="518"/>
      <c r="G31" s="518"/>
      <c r="H31" s="477"/>
      <c r="J31" s="118"/>
    </row>
    <row r="32" spans="2:10" x14ac:dyDescent="0.3">
      <c r="B32" s="512"/>
      <c r="C32" s="513"/>
      <c r="D32" s="513"/>
      <c r="E32" s="513"/>
      <c r="F32" s="513"/>
      <c r="G32" s="513"/>
      <c r="H32" s="514"/>
      <c r="J32" s="118"/>
    </row>
    <row r="33" spans="2:10" x14ac:dyDescent="0.3">
      <c r="B33" s="512"/>
      <c r="C33" s="513"/>
      <c r="D33" s="513"/>
      <c r="E33" s="513"/>
      <c r="F33" s="513"/>
      <c r="G33" s="513"/>
      <c r="H33" s="514"/>
      <c r="J33" s="118"/>
    </row>
    <row r="34" spans="2:10" x14ac:dyDescent="0.3">
      <c r="B34" s="512"/>
      <c r="C34" s="513"/>
      <c r="D34" s="513"/>
      <c r="E34" s="513"/>
      <c r="F34" s="513"/>
      <c r="G34" s="513"/>
      <c r="H34" s="514"/>
      <c r="J34" s="118"/>
    </row>
    <row r="35" spans="2:10" x14ac:dyDescent="0.3">
      <c r="B35" s="512"/>
      <c r="C35" s="513"/>
      <c r="D35" s="513"/>
      <c r="E35" s="513"/>
      <c r="F35" s="513"/>
      <c r="G35" s="513"/>
      <c r="H35" s="514"/>
      <c r="J35" s="118"/>
    </row>
    <row r="36" spans="2:10" x14ac:dyDescent="0.3">
      <c r="B36" s="512"/>
      <c r="C36" s="513"/>
      <c r="D36" s="513"/>
      <c r="E36" s="513"/>
      <c r="F36" s="513"/>
      <c r="G36" s="513"/>
      <c r="H36" s="514"/>
      <c r="J36" s="118"/>
    </row>
    <row r="37" spans="2:10" ht="17.25" thickBot="1" x14ac:dyDescent="0.35">
      <c r="B37" s="515"/>
      <c r="C37" s="516"/>
      <c r="D37" s="516"/>
      <c r="E37" s="516"/>
      <c r="F37" s="516"/>
      <c r="G37" s="516"/>
      <c r="H37" s="517"/>
      <c r="J37" s="118"/>
    </row>
    <row r="38" spans="2:10" ht="17.25" thickBot="1" x14ac:dyDescent="0.35">
      <c r="J38" s="118"/>
    </row>
    <row r="39" spans="2:10" ht="35.25" customHeight="1" thickBot="1" x14ac:dyDescent="0.35">
      <c r="B39" s="519" t="s">
        <v>135</v>
      </c>
      <c r="C39" s="520"/>
      <c r="D39" s="520"/>
      <c r="E39" s="520"/>
      <c r="F39" s="520"/>
      <c r="G39" s="520"/>
      <c r="H39" s="521"/>
      <c r="J39" s="118"/>
    </row>
    <row r="40" spans="2:10" x14ac:dyDescent="0.3">
      <c r="B40" s="512"/>
      <c r="C40" s="513"/>
      <c r="D40" s="513"/>
      <c r="E40" s="513"/>
      <c r="F40" s="513"/>
      <c r="G40" s="513"/>
      <c r="H40" s="514"/>
      <c r="J40" s="118"/>
    </row>
    <row r="41" spans="2:10" x14ac:dyDescent="0.3">
      <c r="B41" s="512"/>
      <c r="C41" s="513"/>
      <c r="D41" s="513"/>
      <c r="E41" s="513"/>
      <c r="F41" s="513"/>
      <c r="G41" s="513"/>
      <c r="H41" s="514"/>
      <c r="J41" s="118"/>
    </row>
    <row r="42" spans="2:10" x14ac:dyDescent="0.3">
      <c r="B42" s="512"/>
      <c r="C42" s="513"/>
      <c r="D42" s="513"/>
      <c r="E42" s="513"/>
      <c r="F42" s="513"/>
      <c r="G42" s="513"/>
      <c r="H42" s="514"/>
      <c r="J42" s="118"/>
    </row>
    <row r="43" spans="2:10" x14ac:dyDescent="0.3">
      <c r="B43" s="512"/>
      <c r="C43" s="513"/>
      <c r="D43" s="513"/>
      <c r="E43" s="513"/>
      <c r="F43" s="513"/>
      <c r="G43" s="513"/>
      <c r="H43" s="514"/>
      <c r="J43" s="118"/>
    </row>
    <row r="44" spans="2:10" x14ac:dyDescent="0.3">
      <c r="B44" s="512"/>
      <c r="C44" s="513"/>
      <c r="D44" s="513"/>
      <c r="E44" s="513"/>
      <c r="F44" s="513"/>
      <c r="G44" s="513"/>
      <c r="H44" s="514"/>
      <c r="J44" s="118"/>
    </row>
    <row r="45" spans="2:10" ht="17.25" thickBot="1" x14ac:dyDescent="0.35">
      <c r="B45" s="515"/>
      <c r="C45" s="516"/>
      <c r="D45" s="516"/>
      <c r="E45" s="516"/>
      <c r="F45" s="516"/>
      <c r="G45" s="516"/>
      <c r="H45" s="517"/>
      <c r="J45" s="118"/>
    </row>
    <row r="46" spans="2:10" ht="17.25" thickBot="1" x14ac:dyDescent="0.35">
      <c r="J46" s="118"/>
    </row>
    <row r="47" spans="2:10" ht="18" thickBot="1" x14ac:dyDescent="0.35">
      <c r="B47" s="476" t="s">
        <v>133</v>
      </c>
      <c r="C47" s="518"/>
      <c r="D47" s="518"/>
      <c r="E47" s="518"/>
      <c r="F47" s="518"/>
      <c r="G47" s="518"/>
      <c r="H47" s="477"/>
      <c r="J47" s="118"/>
    </row>
    <row r="48" spans="2:10" x14ac:dyDescent="0.3">
      <c r="B48" s="512"/>
      <c r="C48" s="513"/>
      <c r="D48" s="513"/>
      <c r="E48" s="513"/>
      <c r="F48" s="513"/>
      <c r="G48" s="513"/>
      <c r="H48" s="514"/>
      <c r="J48" s="118"/>
    </row>
    <row r="49" spans="1:10" x14ac:dyDescent="0.3">
      <c r="B49" s="512"/>
      <c r="C49" s="513"/>
      <c r="D49" s="513"/>
      <c r="E49" s="513"/>
      <c r="F49" s="513"/>
      <c r="G49" s="513"/>
      <c r="H49" s="514"/>
      <c r="J49" s="118"/>
    </row>
    <row r="50" spans="1:10" x14ac:dyDescent="0.3">
      <c r="B50" s="512"/>
      <c r="C50" s="513"/>
      <c r="D50" s="513"/>
      <c r="E50" s="513"/>
      <c r="F50" s="513"/>
      <c r="G50" s="513"/>
      <c r="H50" s="514"/>
      <c r="J50" s="118"/>
    </row>
    <row r="51" spans="1:10" x14ac:dyDescent="0.3">
      <c r="B51" s="512"/>
      <c r="C51" s="513"/>
      <c r="D51" s="513"/>
      <c r="E51" s="513"/>
      <c r="F51" s="513"/>
      <c r="G51" s="513"/>
      <c r="H51" s="514"/>
      <c r="J51" s="118"/>
    </row>
    <row r="52" spans="1:10" x14ac:dyDescent="0.3">
      <c r="B52" s="512"/>
      <c r="C52" s="513"/>
      <c r="D52" s="513"/>
      <c r="E52" s="513"/>
      <c r="F52" s="513"/>
      <c r="G52" s="513"/>
      <c r="H52" s="514"/>
      <c r="J52" s="118"/>
    </row>
    <row r="53" spans="1:10" ht="17.25" thickBot="1" x14ac:dyDescent="0.35">
      <c r="B53" s="515"/>
      <c r="C53" s="516"/>
      <c r="D53" s="516"/>
      <c r="E53" s="516"/>
      <c r="F53" s="516"/>
      <c r="G53" s="516"/>
      <c r="H53" s="517"/>
      <c r="J53" s="118"/>
    </row>
    <row r="54" spans="1:10" x14ac:dyDescent="0.3">
      <c r="E54" s="47"/>
      <c r="J54" s="118"/>
    </row>
    <row r="55" spans="1:10" x14ac:dyDescent="0.3">
      <c r="A55" s="118"/>
      <c r="B55" s="118"/>
      <c r="C55" s="118"/>
      <c r="D55" s="118"/>
      <c r="E55" s="118"/>
      <c r="F55" s="118"/>
      <c r="G55" s="118"/>
      <c r="H55" s="118"/>
      <c r="I55" s="118"/>
      <c r="J55" s="118"/>
    </row>
  </sheetData>
  <sheetProtection password="CB22" sheet="1" objects="1" scenarios="1" selectLockedCells="1"/>
  <protectedRanges>
    <protectedRange sqref="B12:H29" name="Range1_1"/>
    <protectedRange sqref="B49:H53 B33:H37 B41:H45" name="Range1_2"/>
  </protectedRanges>
  <mergeCells count="6">
    <mergeCell ref="B48:H53"/>
    <mergeCell ref="B31:H31"/>
    <mergeCell ref="B32:H37"/>
    <mergeCell ref="B39:H39"/>
    <mergeCell ref="B40:H45"/>
    <mergeCell ref="B47:H47"/>
  </mergeCells>
  <phoneticPr fontId="2" type="noConversion"/>
  <hyperlinks>
    <hyperlink ref="E4" location="'Instructions '!A1" display="Back to Instructions tab"/>
  </hyperlinks>
  <pageMargins left="0.25" right="0.25" top="1" bottom="0.5" header="0.3" footer="0.3"/>
  <pageSetup orientation="portrait" r:id="rId1"/>
  <headerFooter>
    <oddFooter>&amp;L&amp;F&amp;R&amp;D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66FF"/>
  </sheetPr>
  <dimension ref="A1:G29"/>
  <sheetViews>
    <sheetView showGridLines="0" zoomScale="85" zoomScaleNormal="85" workbookViewId="0">
      <selection activeCell="E5" sqref="E5"/>
    </sheetView>
  </sheetViews>
  <sheetFormatPr defaultRowHeight="16.5" x14ac:dyDescent="0.3"/>
  <cols>
    <col min="1" max="1" width="6.7109375" style="10" customWidth="1"/>
    <col min="2" max="2" width="37.7109375" style="4" customWidth="1"/>
    <col min="3" max="3" width="40" style="4" bestFit="1" customWidth="1"/>
    <col min="4" max="4" width="12.7109375" style="4" customWidth="1"/>
    <col min="5" max="5" width="27.5703125" style="10" bestFit="1" customWidth="1"/>
    <col min="6" max="6" width="2.85546875" style="10" customWidth="1"/>
    <col min="7" max="7" width="4" style="10" customWidth="1"/>
    <col min="8" max="16384" width="9.140625" style="10"/>
  </cols>
  <sheetData>
    <row r="1" spans="2:7" ht="17.25" thickBot="1" x14ac:dyDescent="0.35">
      <c r="G1" s="122"/>
    </row>
    <row r="2" spans="2:7" ht="18" thickBot="1" x14ac:dyDescent="0.35">
      <c r="B2" s="155" t="s">
        <v>29</v>
      </c>
      <c r="C2" s="156"/>
      <c r="G2" s="122"/>
    </row>
    <row r="3" spans="2:7" x14ac:dyDescent="0.3">
      <c r="B3" s="153" t="s">
        <v>30</v>
      </c>
      <c r="C3" s="154" t="str">
        <f ca="1">'Version Control'!C3</f>
        <v>Commercial Water Heater - v1.0.xlsx</v>
      </c>
      <c r="G3" s="122"/>
    </row>
    <row r="4" spans="2:7" x14ac:dyDescent="0.3">
      <c r="B4" s="151" t="s">
        <v>31</v>
      </c>
      <c r="C4" s="147" t="str">
        <f ca="1">MID(CELL("filename",A1), FIND("]", CELL("filename", A1))+ 1, 255)</f>
        <v>Storage Tank Volume</v>
      </c>
      <c r="G4" s="122"/>
    </row>
    <row r="5" spans="2:7" ht="18" x14ac:dyDescent="0.35">
      <c r="B5" s="150" t="s">
        <v>32</v>
      </c>
      <c r="C5" s="604">
        <f>'Version Control'!C5</f>
        <v>1</v>
      </c>
      <c r="E5" s="172" t="s">
        <v>83</v>
      </c>
      <c r="G5" s="122"/>
    </row>
    <row r="6" spans="2:7" x14ac:dyDescent="0.3">
      <c r="B6" s="150" t="s">
        <v>33</v>
      </c>
      <c r="C6" s="148">
        <f>'Version Control'!C6</f>
        <v>41183</v>
      </c>
      <c r="G6" s="122"/>
    </row>
    <row r="7" spans="2:7" ht="17.25" thickBot="1" x14ac:dyDescent="0.35">
      <c r="B7" s="152" t="s">
        <v>34</v>
      </c>
      <c r="C7" s="149" t="str">
        <f>'Version Control'!C7</f>
        <v>[MM/DD/YYYY]</v>
      </c>
      <c r="G7" s="122"/>
    </row>
    <row r="8" spans="2:7" x14ac:dyDescent="0.3">
      <c r="G8" s="122"/>
    </row>
    <row r="9" spans="2:7" ht="17.25" thickBot="1" x14ac:dyDescent="0.35">
      <c r="G9" s="122"/>
    </row>
    <row r="10" spans="2:7" ht="18" thickBot="1" x14ac:dyDescent="0.4">
      <c r="B10" s="522" t="s">
        <v>173</v>
      </c>
      <c r="C10" s="523"/>
      <c r="D10" s="524"/>
      <c r="G10" s="122"/>
    </row>
    <row r="11" spans="2:7" ht="56.25" customHeight="1" x14ac:dyDescent="0.3">
      <c r="B11" s="525" t="s">
        <v>174</v>
      </c>
      <c r="C11" s="526"/>
      <c r="D11" s="527"/>
      <c r="G11" s="122"/>
    </row>
    <row r="12" spans="2:7" x14ac:dyDescent="0.3">
      <c r="B12" s="303" t="s">
        <v>14</v>
      </c>
      <c r="C12" s="305" t="s">
        <v>64</v>
      </c>
      <c r="D12" s="455"/>
      <c r="G12" s="122"/>
    </row>
    <row r="13" spans="2:7" ht="17.25" x14ac:dyDescent="0.35">
      <c r="B13" s="12"/>
      <c r="C13" s="271" t="s">
        <v>75</v>
      </c>
      <c r="D13" s="304" t="s">
        <v>69</v>
      </c>
      <c r="G13" s="122"/>
    </row>
    <row r="14" spans="2:7" ht="18" x14ac:dyDescent="0.35">
      <c r="B14" s="272" t="s">
        <v>71</v>
      </c>
      <c r="C14" s="273"/>
      <c r="D14" s="302" t="s">
        <v>16</v>
      </c>
      <c r="G14" s="122"/>
    </row>
    <row r="15" spans="2:7" ht="18" x14ac:dyDescent="0.35">
      <c r="B15" s="275" t="s">
        <v>72</v>
      </c>
      <c r="C15" s="276"/>
      <c r="D15" s="274" t="s">
        <v>16</v>
      </c>
      <c r="G15" s="122"/>
    </row>
    <row r="16" spans="2:7" ht="34.5" x14ac:dyDescent="0.35">
      <c r="B16" s="277" t="s">
        <v>169</v>
      </c>
      <c r="C16" s="278"/>
      <c r="D16" s="279" t="s">
        <v>15</v>
      </c>
      <c r="G16" s="122"/>
    </row>
    <row r="17" spans="1:7" x14ac:dyDescent="0.3">
      <c r="B17" s="280" t="s">
        <v>170</v>
      </c>
      <c r="C17" s="281">
        <f>unadjustdensity + a*Tin_Tank - b*Tin_Tank^2 + Coefc*Tin_Tank^3</f>
        <v>8.3248449432410805</v>
      </c>
      <c r="D17" s="282" t="s">
        <v>171</v>
      </c>
      <c r="G17" s="122"/>
    </row>
    <row r="18" spans="1:7" ht="19.5" thickBot="1" x14ac:dyDescent="0.45">
      <c r="B18" s="283" t="s">
        <v>172</v>
      </c>
      <c r="C18" s="284">
        <f>(Wf-Wt)/DensityWater</f>
        <v>0</v>
      </c>
      <c r="D18" s="285" t="s">
        <v>17</v>
      </c>
      <c r="E18" s="16"/>
      <c r="G18" s="122"/>
    </row>
    <row r="19" spans="1:7" ht="18" thickBot="1" x14ac:dyDescent="0.4">
      <c r="B19" s="334"/>
      <c r="C19" s="335"/>
      <c r="D19" s="336"/>
      <c r="E19" s="16"/>
      <c r="G19" s="122"/>
    </row>
    <row r="20" spans="1:7" ht="18" thickBot="1" x14ac:dyDescent="0.4">
      <c r="B20" s="522" t="s">
        <v>194</v>
      </c>
      <c r="C20" s="523"/>
      <c r="D20" s="524"/>
      <c r="E20" s="16"/>
      <c r="G20" s="122"/>
    </row>
    <row r="21" spans="1:7" ht="17.25" x14ac:dyDescent="0.35">
      <c r="B21" s="452"/>
      <c r="C21" s="453" t="s">
        <v>195</v>
      </c>
      <c r="D21" s="454" t="s">
        <v>69</v>
      </c>
      <c r="E21" s="16"/>
      <c r="G21" s="122"/>
    </row>
    <row r="22" spans="1:7" x14ac:dyDescent="0.3">
      <c r="B22" s="339" t="s">
        <v>196</v>
      </c>
      <c r="C22" s="337">
        <v>8.3248449432410805</v>
      </c>
      <c r="D22" s="282" t="s">
        <v>171</v>
      </c>
      <c r="E22" s="16"/>
      <c r="G22" s="122"/>
    </row>
    <row r="23" spans="1:7" x14ac:dyDescent="0.3">
      <c r="B23" s="338" t="s">
        <v>200</v>
      </c>
      <c r="C23" s="341">
        <v>1.21002794975781E-3</v>
      </c>
      <c r="D23" s="282" t="s">
        <v>197</v>
      </c>
      <c r="E23" s="16"/>
      <c r="G23" s="122"/>
    </row>
    <row r="24" spans="1:7" x14ac:dyDescent="0.3">
      <c r="B24" s="340" t="s">
        <v>201</v>
      </c>
      <c r="C24" s="342">
        <v>1.8254643962687301E-5</v>
      </c>
      <c r="D24" s="282" t="s">
        <v>198</v>
      </c>
      <c r="E24" s="16"/>
      <c r="G24" s="122"/>
    </row>
    <row r="25" spans="1:7" ht="17.25" thickBot="1" x14ac:dyDescent="0.35">
      <c r="B25" s="343" t="s">
        <v>202</v>
      </c>
      <c r="C25" s="344">
        <v>2.4875300997168299E-8</v>
      </c>
      <c r="D25" s="345" t="s">
        <v>199</v>
      </c>
      <c r="E25" s="16"/>
      <c r="G25" s="122"/>
    </row>
    <row r="26" spans="1:7" s="286" customFormat="1" ht="17.25" x14ac:dyDescent="0.35">
      <c r="B26" s="15"/>
      <c r="C26" s="15"/>
      <c r="D26" s="10"/>
      <c r="E26" s="10"/>
      <c r="G26" s="287"/>
    </row>
    <row r="27" spans="1:7" x14ac:dyDescent="0.3">
      <c r="A27" s="122"/>
      <c r="B27" s="123"/>
      <c r="C27" s="123"/>
      <c r="D27" s="123"/>
      <c r="E27" s="122"/>
      <c r="F27" s="122"/>
      <c r="G27" s="122"/>
    </row>
    <row r="28" spans="1:7" x14ac:dyDescent="0.3">
      <c r="A28" s="11"/>
    </row>
    <row r="29" spans="1:7" x14ac:dyDescent="0.3">
      <c r="A29" s="11"/>
    </row>
  </sheetData>
  <sheetProtection password="CB22" sheet="1" objects="1" scenarios="1" selectLockedCells="1"/>
  <protectedRanges>
    <protectedRange sqref="C14:C16 C12" name="Range1"/>
  </protectedRanges>
  <mergeCells count="3">
    <mergeCell ref="B10:D10"/>
    <mergeCell ref="B11:D11"/>
    <mergeCell ref="B20:D20"/>
  </mergeCells>
  <dataValidations count="1">
    <dataValidation type="decimal" showInputMessage="1" showErrorMessage="1" error="The average water inlet temperature must be between 56 and 60 degrees Fahrenheit in order for this to be a valid, acceptable test." sqref="C16">
      <formula1>56</formula1>
      <formula2>60</formula2>
    </dataValidation>
  </dataValidations>
  <hyperlinks>
    <hyperlink ref="E5" location="'Instructions '!A1" display="Back to Instructions tab"/>
  </hyperlinks>
  <pageMargins left="0.7" right="0.7" top="0.75" bottom="0.75" header="0.3" footer="0.3"/>
  <pageSetup orientation="portrait"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66FF"/>
  </sheetPr>
  <dimension ref="A1:H47"/>
  <sheetViews>
    <sheetView showGridLines="0" zoomScale="80" zoomScaleNormal="80" workbookViewId="0">
      <selection activeCell="C11" sqref="C11:D11"/>
    </sheetView>
  </sheetViews>
  <sheetFormatPr defaultRowHeight="16.5" x14ac:dyDescent="0.3"/>
  <cols>
    <col min="1" max="1" width="4.85546875" style="11" customWidth="1"/>
    <col min="2" max="2" width="51.5703125" style="10" customWidth="1"/>
    <col min="3" max="3" width="39.5703125" style="10" customWidth="1"/>
    <col min="4" max="4" width="32.7109375" style="10" customWidth="1"/>
    <col min="5" max="5" width="25.140625" style="10" bestFit="1" customWidth="1"/>
    <col min="6" max="6" width="2.85546875" style="10" customWidth="1"/>
    <col min="7" max="7" width="4" style="10" customWidth="1"/>
    <col min="8" max="16384" width="9.140625" style="10"/>
  </cols>
  <sheetData>
    <row r="1" spans="2:8" ht="17.25" thickBot="1" x14ac:dyDescent="0.35">
      <c r="G1" s="122"/>
    </row>
    <row r="2" spans="2:8" ht="18" thickBot="1" x14ac:dyDescent="0.35">
      <c r="B2" s="155" t="s">
        <v>29</v>
      </c>
      <c r="C2" s="156"/>
      <c r="G2" s="122"/>
    </row>
    <row r="3" spans="2:8" x14ac:dyDescent="0.3">
      <c r="B3" s="153" t="s">
        <v>30</v>
      </c>
      <c r="C3" s="154" t="str">
        <f ca="1">'Version Control'!C3</f>
        <v>Commercial Water Heater - v1.0.xlsx</v>
      </c>
      <c r="G3" s="122"/>
    </row>
    <row r="4" spans="2:8" x14ac:dyDescent="0.3">
      <c r="B4" s="151" t="s">
        <v>31</v>
      </c>
      <c r="C4" s="147" t="str">
        <f ca="1">MID(CELL("filename",A1), FIND("]", CELL("filename", A1))+ 1, 255)</f>
        <v>Test Conditions</v>
      </c>
      <c r="E4" s="306" t="s">
        <v>83</v>
      </c>
      <c r="F4" s="456"/>
      <c r="G4" s="122"/>
    </row>
    <row r="5" spans="2:8" x14ac:dyDescent="0.3">
      <c r="B5" s="150" t="s">
        <v>32</v>
      </c>
      <c r="C5" s="604">
        <f>'Version Control'!C5</f>
        <v>1</v>
      </c>
      <c r="G5" s="122"/>
    </row>
    <row r="6" spans="2:8" x14ac:dyDescent="0.3">
      <c r="B6" s="150" t="s">
        <v>33</v>
      </c>
      <c r="C6" s="148">
        <f>'Version Control'!C6</f>
        <v>41183</v>
      </c>
      <c r="G6" s="122"/>
    </row>
    <row r="7" spans="2:8" ht="17.25" thickBot="1" x14ac:dyDescent="0.35">
      <c r="B7" s="152" t="s">
        <v>34</v>
      </c>
      <c r="C7" s="149" t="str">
        <f>'Version Control'!C7</f>
        <v>[MM/DD/YYYY]</v>
      </c>
      <c r="G7" s="122"/>
    </row>
    <row r="8" spans="2:8" x14ac:dyDescent="0.3">
      <c r="G8" s="122"/>
    </row>
    <row r="9" spans="2:8" ht="17.25" thickBot="1" x14ac:dyDescent="0.35">
      <c r="G9" s="122"/>
    </row>
    <row r="10" spans="2:8" ht="18" thickBot="1" x14ac:dyDescent="0.4">
      <c r="B10" s="531" t="s">
        <v>2</v>
      </c>
      <c r="C10" s="532"/>
      <c r="D10" s="533"/>
      <c r="G10" s="122"/>
    </row>
    <row r="11" spans="2:8" ht="17.25" thickBot="1" x14ac:dyDescent="0.35">
      <c r="B11" s="363" t="s">
        <v>14</v>
      </c>
      <c r="C11" s="543" t="s">
        <v>64</v>
      </c>
      <c r="D11" s="544"/>
      <c r="G11" s="122"/>
    </row>
    <row r="12" spans="2:8" ht="18.75" thickTop="1" thickBot="1" x14ac:dyDescent="0.4">
      <c r="B12" s="184" t="s">
        <v>138</v>
      </c>
      <c r="C12" s="185"/>
      <c r="D12" s="186"/>
      <c r="G12" s="122"/>
    </row>
    <row r="13" spans="2:8" ht="45" customHeight="1" thickTop="1" x14ac:dyDescent="0.35">
      <c r="B13" s="528" t="s">
        <v>234</v>
      </c>
      <c r="C13" s="529"/>
      <c r="D13" s="530"/>
      <c r="E13" s="13"/>
      <c r="F13" s="13"/>
      <c r="G13" s="130"/>
      <c r="H13" s="13"/>
    </row>
    <row r="14" spans="2:8" ht="17.25" x14ac:dyDescent="0.35">
      <c r="B14" s="247"/>
      <c r="C14" s="534" t="s">
        <v>125</v>
      </c>
      <c r="D14" s="535"/>
      <c r="G14" s="122"/>
    </row>
    <row r="15" spans="2:8" x14ac:dyDescent="0.3">
      <c r="B15" s="189" t="s">
        <v>209</v>
      </c>
      <c r="C15" s="208"/>
      <c r="D15" s="188"/>
      <c r="G15" s="122"/>
    </row>
    <row r="16" spans="2:8" x14ac:dyDescent="0.3">
      <c r="B16" s="180" t="s">
        <v>210</v>
      </c>
      <c r="C16" s="208"/>
      <c r="D16" s="188"/>
      <c r="G16" s="122"/>
    </row>
    <row r="17" spans="2:8" ht="17.25" x14ac:dyDescent="0.35">
      <c r="B17" s="247"/>
      <c r="C17" s="23" t="s">
        <v>9</v>
      </c>
      <c r="D17" s="187" t="s">
        <v>10</v>
      </c>
      <c r="G17" s="122"/>
    </row>
    <row r="18" spans="2:8" x14ac:dyDescent="0.3">
      <c r="B18" s="189" t="s">
        <v>209</v>
      </c>
      <c r="C18" s="208"/>
      <c r="D18" s="206"/>
      <c r="G18" s="122"/>
    </row>
    <row r="19" spans="2:8" ht="17.25" thickBot="1" x14ac:dyDescent="0.35">
      <c r="B19" s="180" t="s">
        <v>210</v>
      </c>
      <c r="C19" s="209"/>
      <c r="D19" s="210"/>
      <c r="G19" s="122"/>
    </row>
    <row r="20" spans="2:8" ht="18.75" thickTop="1" thickBot="1" x14ac:dyDescent="0.4">
      <c r="B20" s="184" t="s">
        <v>139</v>
      </c>
      <c r="C20" s="185"/>
      <c r="D20" s="186"/>
      <c r="G20" s="122"/>
    </row>
    <row r="21" spans="2:8" ht="36.75" customHeight="1" thickTop="1" x14ac:dyDescent="0.35">
      <c r="B21" s="528" t="s">
        <v>136</v>
      </c>
      <c r="C21" s="529"/>
      <c r="D21" s="530"/>
      <c r="E21" s="13"/>
      <c r="F21" s="13"/>
      <c r="G21" s="130"/>
      <c r="H21" s="13"/>
    </row>
    <row r="22" spans="2:8" ht="17.25" x14ac:dyDescent="0.35">
      <c r="B22" s="191"/>
      <c r="C22" s="536" t="s">
        <v>119</v>
      </c>
      <c r="D22" s="537"/>
      <c r="E22" s="14"/>
      <c r="F22" s="14"/>
      <c r="G22" s="122"/>
    </row>
    <row r="23" spans="2:8" ht="17.25" x14ac:dyDescent="0.35">
      <c r="B23" s="192"/>
      <c r="C23" s="23" t="s">
        <v>9</v>
      </c>
      <c r="D23" s="187" t="s">
        <v>10</v>
      </c>
      <c r="E23" s="14"/>
      <c r="F23" s="14"/>
      <c r="G23" s="122"/>
    </row>
    <row r="24" spans="2:8" ht="17.25" x14ac:dyDescent="0.35">
      <c r="B24" s="189" t="s">
        <v>209</v>
      </c>
      <c r="C24" s="208"/>
      <c r="D24" s="206"/>
      <c r="E24" s="14"/>
      <c r="F24" s="14"/>
      <c r="G24" s="122"/>
    </row>
    <row r="25" spans="2:8" ht="18" thickBot="1" x14ac:dyDescent="0.4">
      <c r="B25" s="180" t="s">
        <v>210</v>
      </c>
      <c r="C25" s="209"/>
      <c r="D25" s="210"/>
      <c r="E25" s="14"/>
      <c r="F25" s="14"/>
      <c r="G25" s="122"/>
    </row>
    <row r="26" spans="2:8" ht="18.75" thickTop="1" thickBot="1" x14ac:dyDescent="0.4">
      <c r="B26" s="184" t="s">
        <v>140</v>
      </c>
      <c r="C26" s="185"/>
      <c r="D26" s="186"/>
      <c r="E26" s="14"/>
      <c r="F26" s="14"/>
      <c r="G26" s="131"/>
      <c r="H26" s="14"/>
    </row>
    <row r="27" spans="2:8" ht="39.75" customHeight="1" thickTop="1" x14ac:dyDescent="0.35">
      <c r="B27" s="528" t="s">
        <v>121</v>
      </c>
      <c r="C27" s="529"/>
      <c r="D27" s="530"/>
      <c r="E27" s="13"/>
      <c r="F27" s="13"/>
      <c r="G27" s="130"/>
      <c r="H27" s="13"/>
    </row>
    <row r="28" spans="2:8" ht="17.25" x14ac:dyDescent="0.35">
      <c r="B28" s="191"/>
      <c r="C28" s="534" t="s">
        <v>122</v>
      </c>
      <c r="D28" s="535"/>
      <c r="E28" s="14"/>
      <c r="F28" s="14"/>
      <c r="G28" s="122"/>
    </row>
    <row r="29" spans="2:8" ht="17.25" x14ac:dyDescent="0.35">
      <c r="B29" s="192"/>
      <c r="C29" s="23" t="s">
        <v>9</v>
      </c>
      <c r="D29" s="187" t="s">
        <v>10</v>
      </c>
      <c r="E29" s="14"/>
      <c r="F29" s="14"/>
      <c r="G29" s="122"/>
    </row>
    <row r="30" spans="2:8" ht="17.25" x14ac:dyDescent="0.35">
      <c r="B30" s="189" t="s">
        <v>209</v>
      </c>
      <c r="C30" s="208"/>
      <c r="D30" s="206"/>
      <c r="E30" s="14"/>
      <c r="F30" s="14"/>
      <c r="G30" s="122"/>
    </row>
    <row r="31" spans="2:8" ht="18" thickBot="1" x14ac:dyDescent="0.4">
      <c r="B31" s="180" t="s">
        <v>210</v>
      </c>
      <c r="C31" s="209"/>
      <c r="D31" s="210"/>
      <c r="E31" s="14"/>
      <c r="F31" s="14"/>
      <c r="G31" s="122"/>
    </row>
    <row r="32" spans="2:8" ht="18.75" thickTop="1" thickBot="1" x14ac:dyDescent="0.4">
      <c r="B32" s="184" t="s">
        <v>141</v>
      </c>
      <c r="C32" s="185"/>
      <c r="D32" s="186"/>
      <c r="G32" s="122"/>
    </row>
    <row r="33" spans="1:8" ht="39" customHeight="1" thickTop="1" x14ac:dyDescent="0.35">
      <c r="B33" s="540" t="s">
        <v>123</v>
      </c>
      <c r="C33" s="541"/>
      <c r="D33" s="542"/>
      <c r="E33" s="28"/>
      <c r="F33" s="138"/>
      <c r="G33" s="132"/>
      <c r="H33" s="28"/>
    </row>
    <row r="34" spans="1:8" ht="17.25" x14ac:dyDescent="0.35">
      <c r="B34" s="191"/>
      <c r="C34" s="538" t="s">
        <v>137</v>
      </c>
      <c r="D34" s="539"/>
      <c r="E34" s="14"/>
      <c r="F34" s="14"/>
      <c r="G34" s="122"/>
    </row>
    <row r="35" spans="1:8" ht="17.25" x14ac:dyDescent="0.35">
      <c r="B35" s="192"/>
      <c r="C35" s="23" t="s">
        <v>9</v>
      </c>
      <c r="D35" s="187" t="s">
        <v>10</v>
      </c>
      <c r="E35" s="14"/>
      <c r="F35" s="14"/>
      <c r="G35" s="122"/>
    </row>
    <row r="36" spans="1:8" ht="17.25" x14ac:dyDescent="0.35">
      <c r="B36" s="189" t="s">
        <v>209</v>
      </c>
      <c r="C36" s="208"/>
      <c r="D36" s="206"/>
      <c r="E36" s="14"/>
      <c r="F36" s="14"/>
      <c r="G36" s="122"/>
    </row>
    <row r="37" spans="1:8" ht="18" thickBot="1" x14ac:dyDescent="0.4">
      <c r="B37" s="180" t="s">
        <v>210</v>
      </c>
      <c r="C37" s="208"/>
      <c r="D37" s="206"/>
      <c r="E37" s="14"/>
      <c r="F37" s="14"/>
      <c r="G37" s="122"/>
    </row>
    <row r="38" spans="1:8" ht="18.75" thickTop="1" thickBot="1" x14ac:dyDescent="0.4">
      <c r="B38" s="184" t="s">
        <v>142</v>
      </c>
      <c r="C38" s="185"/>
      <c r="D38" s="186"/>
      <c r="E38" s="14"/>
      <c r="F38" s="14"/>
      <c r="G38" s="122"/>
    </row>
    <row r="39" spans="1:8" ht="54.75" customHeight="1" thickTop="1" x14ac:dyDescent="0.35">
      <c r="B39" s="540" t="s">
        <v>143</v>
      </c>
      <c r="C39" s="541"/>
      <c r="D39" s="542"/>
      <c r="E39" s="14"/>
      <c r="F39" s="14"/>
      <c r="G39" s="122"/>
    </row>
    <row r="40" spans="1:8" ht="17.25" x14ac:dyDescent="0.35">
      <c r="B40" s="191"/>
      <c r="C40" s="538" t="s">
        <v>212</v>
      </c>
      <c r="D40" s="539"/>
      <c r="E40" s="14"/>
      <c r="F40" s="14"/>
      <c r="G40" s="122"/>
    </row>
    <row r="41" spans="1:8" ht="17.25" x14ac:dyDescent="0.35">
      <c r="B41" s="192"/>
      <c r="C41" s="23" t="s">
        <v>9</v>
      </c>
      <c r="D41" s="187" t="s">
        <v>10</v>
      </c>
      <c r="E41" s="14"/>
      <c r="F41" s="14"/>
      <c r="G41" s="122"/>
    </row>
    <row r="42" spans="1:8" ht="18" thickBot="1" x14ac:dyDescent="0.4">
      <c r="B42" s="189" t="s">
        <v>209</v>
      </c>
      <c r="C42" s="208"/>
      <c r="D42" s="206"/>
      <c r="E42" s="14"/>
      <c r="F42" s="14"/>
      <c r="G42" s="122"/>
    </row>
    <row r="43" spans="1:8" ht="18.75" thickTop="1" thickBot="1" x14ac:dyDescent="0.4">
      <c r="B43" s="181" t="s">
        <v>144</v>
      </c>
      <c r="C43" s="182"/>
      <c r="D43" s="183"/>
      <c r="G43" s="122"/>
    </row>
    <row r="44" spans="1:8" ht="54" customHeight="1" thickTop="1" x14ac:dyDescent="0.35">
      <c r="B44" s="528" t="s">
        <v>124</v>
      </c>
      <c r="C44" s="529"/>
      <c r="D44" s="530"/>
      <c r="G44" s="122"/>
    </row>
    <row r="45" spans="1:8" ht="33.75" thickBot="1" x14ac:dyDescent="0.35">
      <c r="B45" s="246" t="s">
        <v>145</v>
      </c>
      <c r="C45" s="248"/>
      <c r="D45" s="249" t="s">
        <v>99</v>
      </c>
      <c r="G45" s="122"/>
    </row>
    <row r="46" spans="1:8" x14ac:dyDescent="0.3">
      <c r="G46" s="122"/>
    </row>
    <row r="47" spans="1:8" x14ac:dyDescent="0.3">
      <c r="A47" s="122"/>
      <c r="B47" s="122"/>
      <c r="C47" s="122"/>
      <c r="D47" s="122"/>
      <c r="E47" s="122"/>
      <c r="F47" s="122"/>
      <c r="G47" s="122"/>
    </row>
  </sheetData>
  <sheetProtection password="CB22" sheet="1" objects="1" scenarios="1" selectLockedCells="1"/>
  <protectedRanges>
    <protectedRange sqref="C45 C11" name="Range1_1"/>
  </protectedRanges>
  <mergeCells count="13">
    <mergeCell ref="B44:D44"/>
    <mergeCell ref="B10:D10"/>
    <mergeCell ref="C14:D14"/>
    <mergeCell ref="C22:D22"/>
    <mergeCell ref="C28:D28"/>
    <mergeCell ref="C34:D34"/>
    <mergeCell ref="B13:D13"/>
    <mergeCell ref="B21:D21"/>
    <mergeCell ref="B27:D27"/>
    <mergeCell ref="B33:D33"/>
    <mergeCell ref="C11:D11"/>
    <mergeCell ref="B39:D39"/>
    <mergeCell ref="C40:D40"/>
  </mergeCells>
  <phoneticPr fontId="2" type="noConversion"/>
  <hyperlinks>
    <hyperlink ref="E4" location="'Instructions '!A1" display="Back to Instructions tab"/>
  </hyperlinks>
  <pageMargins left="0.25" right="0.25" top="1" bottom="0.5" header="0.3" footer="0.3"/>
  <pageSetup orientation="portrait" r:id="rId1"/>
  <headerFooter>
    <oddFooter>&amp;L&amp;F&amp;R&amp;D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66FF"/>
  </sheetPr>
  <dimension ref="A1:M71"/>
  <sheetViews>
    <sheetView showGridLines="0" zoomScale="80" zoomScaleNormal="80" workbookViewId="0">
      <selection activeCell="E5" sqref="E5"/>
    </sheetView>
  </sheetViews>
  <sheetFormatPr defaultRowHeight="16.5" x14ac:dyDescent="0.3"/>
  <cols>
    <col min="1" max="1" width="5.140625" style="10" customWidth="1"/>
    <col min="2" max="2" width="52.140625" style="17" customWidth="1"/>
    <col min="3" max="3" width="31" style="17" customWidth="1"/>
    <col min="4" max="4" width="29.5703125" style="17" bestFit="1" customWidth="1"/>
    <col min="5" max="5" width="19.7109375" style="18" customWidth="1"/>
    <col min="6" max="6" width="27" style="18" customWidth="1"/>
    <col min="7" max="7" width="27.140625" style="19" customWidth="1"/>
    <col min="8" max="8" width="2.5703125" style="18" customWidth="1"/>
    <col min="9" max="9" width="43.85546875" style="18" customWidth="1"/>
    <col min="10" max="10" width="10.140625" style="18" bestFit="1" customWidth="1"/>
    <col min="11" max="11" width="15" style="18" customWidth="1"/>
    <col min="12" max="12" width="2" style="18" customWidth="1"/>
    <col min="13" max="13" width="4" style="18" customWidth="1"/>
    <col min="14" max="16384" width="9.140625" style="18"/>
  </cols>
  <sheetData>
    <row r="1" spans="2:13" ht="17.25" thickBot="1" x14ac:dyDescent="0.35">
      <c r="M1" s="121"/>
    </row>
    <row r="2" spans="2:13" ht="18" thickBot="1" x14ac:dyDescent="0.35">
      <c r="B2" s="155" t="s">
        <v>29</v>
      </c>
      <c r="C2" s="156"/>
      <c r="M2" s="121"/>
    </row>
    <row r="3" spans="2:13" ht="33" x14ac:dyDescent="0.3">
      <c r="B3" s="179" t="s">
        <v>30</v>
      </c>
      <c r="C3" s="178" t="str">
        <f ca="1">'Version Control'!C3</f>
        <v>Commercial Water Heater - v1.0.xlsx</v>
      </c>
      <c r="M3" s="121"/>
    </row>
    <row r="4" spans="2:13" x14ac:dyDescent="0.3">
      <c r="B4" s="151" t="s">
        <v>31</v>
      </c>
      <c r="C4" s="147" t="str">
        <f ca="1">MID(CELL("filename",A1), FIND("]", CELL("filename", A1))+ 1, 255)</f>
        <v>Thermal Efficiency Test</v>
      </c>
      <c r="M4" s="121"/>
    </row>
    <row r="5" spans="2:13" ht="18" x14ac:dyDescent="0.35">
      <c r="B5" s="150" t="s">
        <v>32</v>
      </c>
      <c r="C5" s="604">
        <f>'Version Control'!C5</f>
        <v>1</v>
      </c>
      <c r="E5" s="172" t="s">
        <v>83</v>
      </c>
      <c r="M5" s="121"/>
    </row>
    <row r="6" spans="2:13" x14ac:dyDescent="0.3">
      <c r="B6" s="150" t="s">
        <v>33</v>
      </c>
      <c r="C6" s="148">
        <f>'Version Control'!C6</f>
        <v>41183</v>
      </c>
      <c r="M6" s="121"/>
    </row>
    <row r="7" spans="2:13" ht="17.25" thickBot="1" x14ac:dyDescent="0.35">
      <c r="B7" s="152" t="s">
        <v>34</v>
      </c>
      <c r="C7" s="149" t="str">
        <f>'Version Control'!C7</f>
        <v>[MM/DD/YYYY]</v>
      </c>
      <c r="M7" s="121"/>
    </row>
    <row r="8" spans="2:13" x14ac:dyDescent="0.3">
      <c r="M8" s="121"/>
    </row>
    <row r="9" spans="2:13" ht="17.25" thickBot="1" x14ac:dyDescent="0.35">
      <c r="M9" s="121"/>
    </row>
    <row r="10" spans="2:13" s="10" customFormat="1" ht="18" thickBot="1" x14ac:dyDescent="0.4">
      <c r="B10" s="531" t="s">
        <v>159</v>
      </c>
      <c r="C10" s="532"/>
      <c r="D10" s="532"/>
      <c r="E10" s="532"/>
      <c r="F10" s="532"/>
      <c r="G10" s="533"/>
      <c r="H10" s="20"/>
      <c r="I10" s="545" t="s">
        <v>203</v>
      </c>
      <c r="J10" s="546"/>
      <c r="K10" s="547"/>
      <c r="M10" s="122"/>
    </row>
    <row r="11" spans="2:13" s="10" customFormat="1" ht="52.5" customHeight="1" thickBot="1" x14ac:dyDescent="0.35">
      <c r="B11" s="555" t="s">
        <v>161</v>
      </c>
      <c r="C11" s="556"/>
      <c r="D11" s="556"/>
      <c r="E11" s="556"/>
      <c r="F11" s="556"/>
      <c r="G11" s="557"/>
      <c r="H11" s="20"/>
      <c r="I11" s="437"/>
      <c r="J11" s="438" t="s">
        <v>195</v>
      </c>
      <c r="K11" s="439" t="s">
        <v>69</v>
      </c>
      <c r="M11" s="122"/>
    </row>
    <row r="12" spans="2:13" s="10" customFormat="1" ht="17.25" thickBot="1" x14ac:dyDescent="0.35">
      <c r="B12" s="252" t="s">
        <v>14</v>
      </c>
      <c r="C12" s="373" t="s">
        <v>64</v>
      </c>
      <c r="D12" s="253"/>
      <c r="E12" s="253"/>
      <c r="F12" s="253"/>
      <c r="G12" s="254"/>
      <c r="H12" s="20"/>
      <c r="I12" s="441" t="s">
        <v>204</v>
      </c>
      <c r="J12" s="440">
        <v>1.004</v>
      </c>
      <c r="K12" s="345" t="s">
        <v>205</v>
      </c>
      <c r="M12" s="122"/>
    </row>
    <row r="13" spans="2:13" s="10" customFormat="1" x14ac:dyDescent="0.3">
      <c r="B13" s="12"/>
      <c r="C13" s="15"/>
      <c r="D13" s="15"/>
      <c r="E13" s="9"/>
      <c r="F13" s="43"/>
      <c r="G13" s="7"/>
      <c r="H13" s="20"/>
      <c r="I13" s="54"/>
      <c r="J13" s="54"/>
      <c r="K13" s="54"/>
      <c r="M13" s="122"/>
    </row>
    <row r="14" spans="2:13" s="4" customFormat="1" ht="18.75" x14ac:dyDescent="0.4">
      <c r="B14" s="190" t="s">
        <v>129</v>
      </c>
      <c r="C14" s="374" t="e">
        <f>(K*waterweight_active*(TempRise))/((C29*HHV)+CorrectedElectricity)*100</f>
        <v>#DIV/0!</v>
      </c>
      <c r="D14" s="260"/>
      <c r="E14" s="5"/>
      <c r="F14" s="5"/>
      <c r="G14" s="6"/>
      <c r="H14" s="22"/>
      <c r="I14" s="54"/>
      <c r="J14" s="54"/>
      <c r="K14" s="54"/>
      <c r="M14" s="123"/>
    </row>
    <row r="15" spans="2:13" s="4" customFormat="1" x14ac:dyDescent="0.3">
      <c r="B15" s="8"/>
      <c r="C15" s="5"/>
      <c r="D15" s="5"/>
      <c r="E15" s="5"/>
      <c r="F15" s="5"/>
      <c r="G15" s="6"/>
      <c r="H15" s="22"/>
      <c r="I15" s="54"/>
      <c r="J15" s="54"/>
      <c r="K15" s="54"/>
      <c r="M15" s="123"/>
    </row>
    <row r="16" spans="2:13" s="10" customFormat="1" ht="17.25" x14ac:dyDescent="0.35">
      <c r="B16" s="327" t="s">
        <v>225</v>
      </c>
      <c r="C16" s="362"/>
      <c r="D16" s="259" t="s">
        <v>214</v>
      </c>
      <c r="E16" s="250"/>
      <c r="F16" s="250"/>
      <c r="G16" s="255"/>
      <c r="H16" s="20"/>
      <c r="I16" s="54"/>
      <c r="J16" s="54"/>
      <c r="K16" s="54"/>
      <c r="M16" s="122"/>
    </row>
    <row r="17" spans="1:13" s="10" customFormat="1" ht="18" x14ac:dyDescent="0.35">
      <c r="B17" s="328" t="s">
        <v>224</v>
      </c>
      <c r="C17" s="111"/>
      <c r="D17" s="259" t="s">
        <v>128</v>
      </c>
      <c r="E17" s="458"/>
      <c r="F17" s="458"/>
      <c r="G17" s="459"/>
      <c r="H17" s="20"/>
      <c r="I17" s="53"/>
      <c r="J17" s="53"/>
      <c r="K17" s="54"/>
      <c r="M17" s="122"/>
    </row>
    <row r="18" spans="1:13" s="10" customFormat="1" ht="17.25" x14ac:dyDescent="0.35">
      <c r="B18" s="327" t="s">
        <v>223</v>
      </c>
      <c r="C18" s="457"/>
      <c r="D18" s="259" t="s">
        <v>128</v>
      </c>
      <c r="E18" s="250"/>
      <c r="F18" s="250"/>
      <c r="G18" s="255"/>
      <c r="H18" s="20"/>
      <c r="I18" s="53"/>
      <c r="J18" s="53"/>
      <c r="K18" s="54"/>
      <c r="M18" s="122"/>
    </row>
    <row r="19" spans="1:13" s="10" customFormat="1" ht="34.5" x14ac:dyDescent="0.35">
      <c r="B19" s="328" t="s">
        <v>229</v>
      </c>
      <c r="C19" s="362"/>
      <c r="D19" s="259"/>
      <c r="E19" s="250"/>
      <c r="F19" s="250"/>
      <c r="G19" s="255"/>
      <c r="H19" s="20"/>
      <c r="I19" s="54"/>
      <c r="J19" s="54"/>
      <c r="K19" s="54"/>
      <c r="M19" s="122"/>
    </row>
    <row r="20" spans="1:13" s="10" customFormat="1" ht="17.25" x14ac:dyDescent="0.35">
      <c r="B20" s="327" t="s">
        <v>25</v>
      </c>
      <c r="C20" s="457"/>
      <c r="D20" s="259"/>
      <c r="E20" s="250"/>
      <c r="F20" s="250"/>
      <c r="G20" s="255"/>
      <c r="H20" s="20"/>
      <c r="I20" s="54"/>
      <c r="J20" s="54"/>
      <c r="K20" s="54"/>
      <c r="M20" s="122"/>
    </row>
    <row r="21" spans="1:13" s="10" customFormat="1" ht="17.25" x14ac:dyDescent="0.35">
      <c r="B21" s="327" t="s">
        <v>103</v>
      </c>
      <c r="C21" s="457"/>
      <c r="D21" s="259"/>
      <c r="E21" s="250"/>
      <c r="F21" s="250"/>
      <c r="G21" s="255"/>
      <c r="H21" s="20"/>
      <c r="I21" s="54"/>
      <c r="J21" s="54"/>
      <c r="K21" s="54"/>
      <c r="M21" s="122"/>
    </row>
    <row r="22" spans="1:13" s="9" customFormat="1" ht="17.25" x14ac:dyDescent="0.35">
      <c r="A22" s="10"/>
      <c r="B22" s="328" t="s">
        <v>104</v>
      </c>
      <c r="C22" s="457"/>
      <c r="D22" s="259"/>
      <c r="E22" s="250"/>
      <c r="F22" s="250"/>
      <c r="G22" s="255"/>
      <c r="H22" s="20"/>
      <c r="I22" s="54"/>
      <c r="J22" s="54"/>
      <c r="K22" s="54"/>
      <c r="M22" s="122"/>
    </row>
    <row r="23" spans="1:13" s="9" customFormat="1" ht="17.25" x14ac:dyDescent="0.35">
      <c r="A23" s="10"/>
      <c r="B23" s="328" t="s">
        <v>231</v>
      </c>
      <c r="C23" s="457"/>
      <c r="D23" s="259"/>
      <c r="E23" s="250"/>
      <c r="F23" s="250"/>
      <c r="G23" s="255"/>
      <c r="H23" s="20"/>
      <c r="I23" s="54"/>
      <c r="J23" s="54"/>
      <c r="K23" s="54"/>
      <c r="M23" s="122"/>
    </row>
    <row r="24" spans="1:13" s="9" customFormat="1" ht="18" x14ac:dyDescent="0.35">
      <c r="A24" s="10"/>
      <c r="B24" s="327" t="s">
        <v>126</v>
      </c>
      <c r="C24" s="113" t="e">
        <f>AVERAGE(C39:C68)</f>
        <v>#DIV/0!</v>
      </c>
      <c r="D24" s="259"/>
      <c r="E24" s="250"/>
      <c r="F24" s="250"/>
      <c r="G24" s="255"/>
      <c r="H24" s="20"/>
      <c r="I24" s="54"/>
      <c r="J24" s="54"/>
      <c r="K24" s="54"/>
      <c r="M24" s="122"/>
    </row>
    <row r="25" spans="1:13" s="9" customFormat="1" ht="18" x14ac:dyDescent="0.35">
      <c r="A25" s="10"/>
      <c r="B25" s="327" t="s">
        <v>127</v>
      </c>
      <c r="C25" s="114" t="e">
        <f>AVERAGE(D39:D68)</f>
        <v>#DIV/0!</v>
      </c>
      <c r="D25" s="259"/>
      <c r="E25" s="250"/>
      <c r="F25" s="250"/>
      <c r="G25" s="255"/>
      <c r="H25" s="20"/>
      <c r="I25" s="54"/>
      <c r="J25" s="54"/>
      <c r="K25" s="54"/>
      <c r="M25" s="122"/>
    </row>
    <row r="26" spans="1:13" s="9" customFormat="1" ht="17.25" x14ac:dyDescent="0.35">
      <c r="A26" s="10"/>
      <c r="B26" s="328" t="s">
        <v>100</v>
      </c>
      <c r="C26" s="270" t="e">
        <f xml:space="preserve"> 1.01596491228089 - 0.000412065703480271*AVERAGE(T1_active,T2_active) + 2.85732714143607E-06*AVERAGE(T1_active,T2_active)^2 - 5.37495700048881E-09*AVERAGE(T1_active,T2_active)^3</f>
        <v>#DIV/0!</v>
      </c>
      <c r="D26" s="259"/>
      <c r="E26" s="250"/>
      <c r="F26" s="250"/>
      <c r="G26" s="255"/>
      <c r="H26" s="20"/>
      <c r="I26" s="54"/>
      <c r="J26" s="54"/>
      <c r="K26" s="54"/>
      <c r="M26" s="122"/>
    </row>
    <row r="27" spans="1:13" s="9" customFormat="1" x14ac:dyDescent="0.3">
      <c r="A27" s="10"/>
      <c r="B27" s="327" t="s">
        <v>220</v>
      </c>
      <c r="C27" s="114" t="e">
        <f>T2_active-T1_active</f>
        <v>#DIV/0!</v>
      </c>
      <c r="D27" s="250"/>
      <c r="E27" s="250"/>
      <c r="F27" s="250"/>
      <c r="G27" s="256"/>
      <c r="H27" s="20"/>
      <c r="I27" s="54"/>
      <c r="J27" s="54"/>
      <c r="K27" s="54"/>
      <c r="M27" s="122"/>
    </row>
    <row r="28" spans="1:13" s="10" customFormat="1" ht="18" x14ac:dyDescent="0.3">
      <c r="B28" s="328" t="s">
        <v>221</v>
      </c>
      <c r="C28" s="114">
        <f>HHV_active*C20</f>
        <v>0</v>
      </c>
      <c r="D28" s="250"/>
      <c r="E28" s="250"/>
      <c r="F28" s="250"/>
      <c r="G28" s="256"/>
      <c r="H28" s="20"/>
      <c r="I28" s="54"/>
      <c r="J28" s="54"/>
      <c r="K28" s="54"/>
      <c r="M28" s="122"/>
    </row>
    <row r="29" spans="1:13" s="10" customFormat="1" ht="18" x14ac:dyDescent="0.3">
      <c r="B29" s="327" t="s">
        <v>228</v>
      </c>
      <c r="C29" s="112">
        <f>gasconsumed_active*((AvePressure+0.0735559*AveSupplyPressure)/30)*((5*(459.67+60)/9)/(5*(459.67+C23)/9))</f>
        <v>0</v>
      </c>
      <c r="D29" s="250"/>
      <c r="E29" s="250"/>
      <c r="F29" s="250"/>
      <c r="G29" s="256"/>
      <c r="H29" s="20"/>
      <c r="I29" s="54"/>
      <c r="J29" s="54"/>
      <c r="K29" s="54"/>
      <c r="M29" s="122"/>
    </row>
    <row r="30" spans="1:13" x14ac:dyDescent="0.3">
      <c r="B30" s="327" t="s">
        <v>106</v>
      </c>
      <c r="C30" s="114">
        <f>C29*HHV</f>
        <v>0</v>
      </c>
      <c r="D30" s="250"/>
      <c r="E30" s="250"/>
      <c r="F30" s="250"/>
      <c r="G30" s="256"/>
      <c r="H30" s="20"/>
      <c r="I30" s="54"/>
      <c r="J30" s="54"/>
      <c r="K30" s="54"/>
      <c r="M30" s="122"/>
    </row>
    <row r="31" spans="1:13" x14ac:dyDescent="0.3">
      <c r="B31" s="327" t="s">
        <v>222</v>
      </c>
      <c r="C31" s="114">
        <f>electricityconsumed_active*3.412</f>
        <v>0</v>
      </c>
      <c r="D31" s="251"/>
      <c r="E31" s="251"/>
      <c r="F31" s="251"/>
      <c r="G31" s="256"/>
      <c r="H31" s="20"/>
      <c r="I31" s="54"/>
      <c r="J31" s="54"/>
      <c r="K31" s="54"/>
      <c r="M31" s="122"/>
    </row>
    <row r="32" spans="1:13" x14ac:dyDescent="0.3">
      <c r="B32" s="327" t="s">
        <v>26</v>
      </c>
      <c r="C32" s="114">
        <f>C31+C30</f>
        <v>0</v>
      </c>
      <c r="D32" s="458"/>
      <c r="E32" s="458"/>
      <c r="F32" s="458"/>
      <c r="G32" s="459"/>
      <c r="H32" s="20"/>
      <c r="M32" s="122"/>
    </row>
    <row r="33" spans="1:13" ht="18" thickBot="1" x14ac:dyDescent="0.4">
      <c r="A33" s="9"/>
      <c r="B33" s="364" t="s">
        <v>148</v>
      </c>
      <c r="C33" s="261" t="e">
        <f>AVERAGE(G39:G41)</f>
        <v>#DIV/0!</v>
      </c>
      <c r="D33" s="462"/>
      <c r="E33" s="460"/>
      <c r="F33" s="460"/>
      <c r="G33" s="461"/>
      <c r="H33" s="9"/>
      <c r="M33" s="124"/>
    </row>
    <row r="34" spans="1:13" ht="17.25" thickBot="1" x14ac:dyDescent="0.35">
      <c r="A34" s="9"/>
      <c r="B34" s="9"/>
      <c r="C34" s="24"/>
      <c r="D34" s="24"/>
      <c r="E34" s="24"/>
      <c r="F34" s="24"/>
      <c r="G34" s="24"/>
      <c r="H34" s="21"/>
      <c r="M34" s="124"/>
    </row>
    <row r="35" spans="1:13" ht="18" thickBot="1" x14ac:dyDescent="0.4">
      <c r="A35" s="9"/>
      <c r="B35" s="558" t="s">
        <v>74</v>
      </c>
      <c r="C35" s="559"/>
      <c r="D35" s="560"/>
      <c r="E35" s="258"/>
      <c r="F35" s="553" t="s">
        <v>146</v>
      </c>
      <c r="G35" s="554"/>
      <c r="H35" s="21"/>
      <c r="M35" s="124"/>
    </row>
    <row r="36" spans="1:13" ht="57" customHeight="1" thickBot="1" x14ac:dyDescent="0.4">
      <c r="A36" s="9"/>
      <c r="B36" s="548" t="s">
        <v>149</v>
      </c>
      <c r="C36" s="549"/>
      <c r="D36" s="550"/>
      <c r="E36" s="258"/>
      <c r="F36" s="551" t="s">
        <v>213</v>
      </c>
      <c r="G36" s="552"/>
      <c r="H36" s="21"/>
      <c r="M36" s="124"/>
    </row>
    <row r="37" spans="1:13" ht="21" x14ac:dyDescent="0.4">
      <c r="B37" s="308" t="s">
        <v>73</v>
      </c>
      <c r="C37" s="309" t="s">
        <v>130</v>
      </c>
      <c r="D37" s="310" t="s">
        <v>131</v>
      </c>
      <c r="E37" s="257"/>
      <c r="F37" s="308" t="s">
        <v>73</v>
      </c>
      <c r="G37" s="321" t="s">
        <v>147</v>
      </c>
      <c r="H37" s="10"/>
      <c r="M37" s="122"/>
    </row>
    <row r="38" spans="1:13" ht="21.75" thickBot="1" x14ac:dyDescent="0.45">
      <c r="B38" s="311" t="s">
        <v>120</v>
      </c>
      <c r="C38" s="312" t="s">
        <v>15</v>
      </c>
      <c r="D38" s="313" t="s">
        <v>15</v>
      </c>
      <c r="E38" s="257"/>
      <c r="F38" s="311" t="s">
        <v>120</v>
      </c>
      <c r="G38" s="322" t="s">
        <v>15</v>
      </c>
      <c r="H38" s="10"/>
      <c r="M38" s="122"/>
    </row>
    <row r="39" spans="1:13" x14ac:dyDescent="0.3">
      <c r="B39" s="314">
        <v>1</v>
      </c>
      <c r="C39" s="307"/>
      <c r="D39" s="315"/>
      <c r="E39" s="458"/>
      <c r="F39" s="360">
        <v>0</v>
      </c>
      <c r="G39" s="361"/>
      <c r="M39" s="121"/>
    </row>
    <row r="40" spans="1:13" x14ac:dyDescent="0.3">
      <c r="B40" s="316">
        <v>2</v>
      </c>
      <c r="C40" s="111"/>
      <c r="D40" s="317"/>
      <c r="E40" s="458"/>
      <c r="F40" s="316">
        <v>15</v>
      </c>
      <c r="G40" s="317"/>
      <c r="M40" s="121"/>
    </row>
    <row r="41" spans="1:13" ht="17.25" thickBot="1" x14ac:dyDescent="0.35">
      <c r="B41" s="316">
        <v>3</v>
      </c>
      <c r="C41" s="111"/>
      <c r="D41" s="317"/>
      <c r="E41" s="458"/>
      <c r="F41" s="318">
        <v>30</v>
      </c>
      <c r="G41" s="320"/>
      <c r="M41" s="121"/>
    </row>
    <row r="42" spans="1:13" x14ac:dyDescent="0.3">
      <c r="B42" s="316">
        <v>4</v>
      </c>
      <c r="C42" s="111"/>
      <c r="D42" s="317"/>
      <c r="E42" s="458"/>
      <c r="F42" s="128"/>
      <c r="G42" s="463"/>
      <c r="M42" s="121"/>
    </row>
    <row r="43" spans="1:13" x14ac:dyDescent="0.3">
      <c r="B43" s="316">
        <v>5</v>
      </c>
      <c r="C43" s="111"/>
      <c r="D43" s="317"/>
      <c r="E43" s="458"/>
      <c r="F43" s="128"/>
      <c r="G43" s="463"/>
      <c r="M43" s="121"/>
    </row>
    <row r="44" spans="1:13" x14ac:dyDescent="0.3">
      <c r="B44" s="316">
        <v>6</v>
      </c>
      <c r="C44" s="111"/>
      <c r="D44" s="317"/>
      <c r="E44" s="458"/>
      <c r="F44" s="128"/>
      <c r="G44" s="463"/>
      <c r="M44" s="121"/>
    </row>
    <row r="45" spans="1:13" x14ac:dyDescent="0.3">
      <c r="B45" s="316">
        <v>7</v>
      </c>
      <c r="C45" s="111"/>
      <c r="D45" s="317"/>
      <c r="E45" s="458"/>
      <c r="F45" s="128"/>
      <c r="G45" s="463"/>
      <c r="M45" s="121"/>
    </row>
    <row r="46" spans="1:13" x14ac:dyDescent="0.3">
      <c r="B46" s="316">
        <v>8</v>
      </c>
      <c r="C46" s="111"/>
      <c r="D46" s="317"/>
      <c r="E46" s="458"/>
      <c r="F46" s="128"/>
      <c r="G46" s="463"/>
      <c r="M46" s="121"/>
    </row>
    <row r="47" spans="1:13" x14ac:dyDescent="0.3">
      <c r="B47" s="316">
        <v>9</v>
      </c>
      <c r="C47" s="111"/>
      <c r="D47" s="317"/>
      <c r="E47" s="458"/>
      <c r="F47" s="128"/>
      <c r="G47" s="463"/>
      <c r="M47" s="121"/>
    </row>
    <row r="48" spans="1:13" x14ac:dyDescent="0.3">
      <c r="B48" s="316">
        <v>10</v>
      </c>
      <c r="C48" s="111"/>
      <c r="D48" s="317"/>
      <c r="E48" s="458"/>
      <c r="F48" s="128"/>
      <c r="G48" s="463"/>
      <c r="M48" s="121"/>
    </row>
    <row r="49" spans="1:13" x14ac:dyDescent="0.3">
      <c r="B49" s="316">
        <v>11</v>
      </c>
      <c r="C49" s="111"/>
      <c r="D49" s="317"/>
      <c r="E49" s="458"/>
      <c r="F49" s="128"/>
      <c r="G49" s="463"/>
      <c r="M49" s="121"/>
    </row>
    <row r="50" spans="1:13" x14ac:dyDescent="0.3">
      <c r="B50" s="316">
        <v>12</v>
      </c>
      <c r="C50" s="111"/>
      <c r="D50" s="317"/>
      <c r="E50" s="458"/>
      <c r="F50" s="128"/>
      <c r="G50" s="463"/>
      <c r="M50" s="121"/>
    </row>
    <row r="51" spans="1:13" x14ac:dyDescent="0.3">
      <c r="B51" s="316">
        <v>13</v>
      </c>
      <c r="C51" s="111"/>
      <c r="D51" s="317"/>
      <c r="E51" s="458"/>
      <c r="F51" s="128"/>
      <c r="G51" s="463"/>
      <c r="M51" s="121"/>
    </row>
    <row r="52" spans="1:13" s="25" customFormat="1" x14ac:dyDescent="0.3">
      <c r="A52" s="10"/>
      <c r="B52" s="316">
        <v>14</v>
      </c>
      <c r="C52" s="111"/>
      <c r="D52" s="317"/>
      <c r="E52" s="458"/>
      <c r="F52" s="128"/>
      <c r="G52" s="463"/>
      <c r="H52" s="18"/>
      <c r="M52" s="121"/>
    </row>
    <row r="53" spans="1:13" x14ac:dyDescent="0.3">
      <c r="B53" s="316">
        <v>15</v>
      </c>
      <c r="C53" s="111"/>
      <c r="D53" s="317"/>
      <c r="E53" s="458"/>
      <c r="F53" s="128"/>
      <c r="G53" s="463"/>
      <c r="M53" s="121"/>
    </row>
    <row r="54" spans="1:13" x14ac:dyDescent="0.3">
      <c r="B54" s="316">
        <v>16</v>
      </c>
      <c r="C54" s="111"/>
      <c r="D54" s="317"/>
      <c r="E54" s="458"/>
      <c r="F54" s="128"/>
      <c r="G54" s="463"/>
      <c r="M54" s="121"/>
    </row>
    <row r="55" spans="1:13" x14ac:dyDescent="0.3">
      <c r="B55" s="316">
        <v>17</v>
      </c>
      <c r="C55" s="111"/>
      <c r="D55" s="317"/>
      <c r="E55" s="458"/>
      <c r="F55" s="128"/>
      <c r="G55" s="463"/>
      <c r="M55" s="121"/>
    </row>
    <row r="56" spans="1:13" x14ac:dyDescent="0.3">
      <c r="B56" s="316">
        <v>18</v>
      </c>
      <c r="C56" s="111"/>
      <c r="D56" s="317"/>
      <c r="E56" s="458"/>
      <c r="F56" s="128"/>
      <c r="G56" s="463"/>
      <c r="M56" s="121"/>
    </row>
    <row r="57" spans="1:13" x14ac:dyDescent="0.3">
      <c r="B57" s="316">
        <v>19</v>
      </c>
      <c r="C57" s="111"/>
      <c r="D57" s="317"/>
      <c r="E57" s="458"/>
      <c r="F57" s="128"/>
      <c r="G57" s="463"/>
      <c r="M57" s="121"/>
    </row>
    <row r="58" spans="1:13" x14ac:dyDescent="0.3">
      <c r="B58" s="316">
        <v>20</v>
      </c>
      <c r="C58" s="111"/>
      <c r="D58" s="317"/>
      <c r="E58" s="458"/>
      <c r="F58" s="128"/>
      <c r="G58" s="463"/>
      <c r="M58" s="121"/>
    </row>
    <row r="59" spans="1:13" x14ac:dyDescent="0.3">
      <c r="B59" s="316">
        <v>21</v>
      </c>
      <c r="C59" s="111"/>
      <c r="D59" s="317"/>
      <c r="E59" s="458"/>
      <c r="F59" s="128"/>
      <c r="G59" s="463"/>
      <c r="M59" s="121"/>
    </row>
    <row r="60" spans="1:13" x14ac:dyDescent="0.3">
      <c r="B60" s="316">
        <v>22</v>
      </c>
      <c r="C60" s="111"/>
      <c r="D60" s="317"/>
      <c r="E60" s="458"/>
      <c r="F60" s="128"/>
      <c r="G60" s="463"/>
      <c r="M60" s="121"/>
    </row>
    <row r="61" spans="1:13" x14ac:dyDescent="0.3">
      <c r="B61" s="316">
        <v>23</v>
      </c>
      <c r="C61" s="111"/>
      <c r="D61" s="317"/>
      <c r="E61" s="458"/>
      <c r="F61" s="128"/>
      <c r="G61" s="463"/>
      <c r="M61" s="121"/>
    </row>
    <row r="62" spans="1:13" x14ac:dyDescent="0.3">
      <c r="A62" s="25"/>
      <c r="B62" s="316">
        <v>24</v>
      </c>
      <c r="C62" s="111"/>
      <c r="D62" s="317"/>
      <c r="E62" s="458"/>
      <c r="F62" s="128"/>
      <c r="G62" s="463"/>
      <c r="H62" s="25"/>
      <c r="M62" s="125"/>
    </row>
    <row r="63" spans="1:13" x14ac:dyDescent="0.3">
      <c r="B63" s="316">
        <v>25</v>
      </c>
      <c r="C63" s="111"/>
      <c r="D63" s="317"/>
      <c r="E63" s="458"/>
      <c r="F63" s="128"/>
      <c r="G63" s="463"/>
      <c r="M63" s="121"/>
    </row>
    <row r="64" spans="1:13" x14ac:dyDescent="0.3">
      <c r="B64" s="316">
        <v>26</v>
      </c>
      <c r="C64" s="111"/>
      <c r="D64" s="317"/>
      <c r="E64" s="458"/>
      <c r="F64" s="128"/>
      <c r="G64" s="463"/>
      <c r="M64" s="121"/>
    </row>
    <row r="65" spans="1:13" x14ac:dyDescent="0.3">
      <c r="B65" s="316">
        <v>27</v>
      </c>
      <c r="C65" s="111"/>
      <c r="D65" s="317"/>
      <c r="E65" s="458"/>
      <c r="F65" s="128"/>
      <c r="G65" s="463"/>
      <c r="M65" s="121"/>
    </row>
    <row r="66" spans="1:13" x14ac:dyDescent="0.3">
      <c r="B66" s="316">
        <v>28</v>
      </c>
      <c r="C66" s="111"/>
      <c r="D66" s="317"/>
      <c r="E66" s="458"/>
      <c r="F66" s="128"/>
      <c r="G66" s="463"/>
      <c r="H66" s="26"/>
      <c r="M66" s="121"/>
    </row>
    <row r="67" spans="1:13" x14ac:dyDescent="0.3">
      <c r="B67" s="316">
        <v>29</v>
      </c>
      <c r="C67" s="111"/>
      <c r="D67" s="317"/>
      <c r="E67" s="458"/>
      <c r="F67" s="128"/>
      <c r="G67" s="463"/>
      <c r="H67" s="26"/>
      <c r="M67" s="121"/>
    </row>
    <row r="68" spans="1:13" ht="17.25" thickBot="1" x14ac:dyDescent="0.35">
      <c r="B68" s="318">
        <v>30</v>
      </c>
      <c r="C68" s="319"/>
      <c r="D68" s="320"/>
      <c r="E68" s="458"/>
      <c r="F68" s="128"/>
      <c r="G68" s="463"/>
      <c r="H68" s="26"/>
      <c r="M68" s="121"/>
    </row>
    <row r="69" spans="1:13" x14ac:dyDescent="0.3">
      <c r="B69" s="128"/>
      <c r="E69" s="17"/>
      <c r="G69" s="18"/>
      <c r="H69" s="19"/>
      <c r="M69" s="121"/>
    </row>
    <row r="70" spans="1:13" x14ac:dyDescent="0.3">
      <c r="A70" s="122"/>
      <c r="B70" s="129"/>
      <c r="C70" s="126"/>
      <c r="D70" s="126"/>
      <c r="E70" s="126"/>
      <c r="F70" s="121"/>
      <c r="G70" s="121"/>
      <c r="H70" s="127"/>
      <c r="I70" s="127"/>
      <c r="J70" s="127"/>
      <c r="K70" s="127"/>
      <c r="L70" s="127"/>
      <c r="M70" s="121"/>
    </row>
    <row r="71" spans="1:13" x14ac:dyDescent="0.3">
      <c r="A71" s="27"/>
    </row>
  </sheetData>
  <sheetProtection password="CB22" sheet="1" objects="1" scenarios="1" selectLockedCells="1"/>
  <protectedRanges>
    <protectedRange sqref="C12:D12" name="Range1"/>
  </protectedRanges>
  <mergeCells count="7">
    <mergeCell ref="I10:K10"/>
    <mergeCell ref="B36:D36"/>
    <mergeCell ref="F36:G36"/>
    <mergeCell ref="F35:G35"/>
    <mergeCell ref="B10:G10"/>
    <mergeCell ref="B11:G11"/>
    <mergeCell ref="B35:D35"/>
  </mergeCells>
  <conditionalFormatting sqref="D16:D33">
    <cfRule type="expression" dxfId="5" priority="10" stopIfTrue="1">
      <formula>AND(#REF!&lt;2)</formula>
    </cfRule>
  </conditionalFormatting>
  <conditionalFormatting sqref="E39:E68 E16:E33">
    <cfRule type="expression" dxfId="4" priority="12" stopIfTrue="1">
      <formula>AND(#REF!&lt;3)</formula>
    </cfRule>
  </conditionalFormatting>
  <conditionalFormatting sqref="F16:F33">
    <cfRule type="expression" dxfId="3" priority="14" stopIfTrue="1">
      <formula>AND(#REF!&lt;4)</formula>
    </cfRule>
  </conditionalFormatting>
  <conditionalFormatting sqref="G16:G33">
    <cfRule type="expression" dxfId="2" priority="16" stopIfTrue="1">
      <formula>AND(#REF!&lt;5)</formula>
    </cfRule>
  </conditionalFormatting>
  <hyperlinks>
    <hyperlink ref="E5" location="'Instructions '!A1" display="Back to Instructions tab"/>
  </hyperlinks>
  <pageMargins left="0.25" right="0.25" top="1" bottom="0.5" header="0.3" footer="0.3"/>
  <pageSetup orientation="portrait" r:id="rId1"/>
  <headerFooter alignWithMargins="0">
    <oddFooter>&amp;L&amp;F&amp;R&amp;D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66FF"/>
  </sheetPr>
  <dimension ref="A1:N250"/>
  <sheetViews>
    <sheetView showGridLines="0" zoomScale="80" zoomScaleNormal="80" workbookViewId="0">
      <selection activeCell="C11" sqref="C11"/>
    </sheetView>
  </sheetViews>
  <sheetFormatPr defaultRowHeight="15" x14ac:dyDescent="0.25"/>
  <cols>
    <col min="1" max="1" width="5.140625" style="48" customWidth="1"/>
    <col min="2" max="2" width="57.42578125" style="49" customWidth="1"/>
    <col min="3" max="3" width="30.5703125" style="49" customWidth="1"/>
    <col min="4" max="4" width="28.7109375" style="49" customWidth="1"/>
    <col min="5" max="5" width="35" style="49" customWidth="1"/>
    <col min="6" max="6" width="20.140625" style="49" customWidth="1"/>
    <col min="7" max="7" width="16.85546875" style="49" customWidth="1"/>
    <col min="8" max="8" width="4.140625" style="49" customWidth="1"/>
    <col min="9" max="9" width="4.5703125" style="50" customWidth="1"/>
    <col min="10" max="10" width="4" style="50" customWidth="1"/>
    <col min="11" max="11" width="13.5703125" style="51" customWidth="1"/>
    <col min="12" max="12" width="13.7109375" style="263" customWidth="1"/>
    <col min="13" max="13" width="10" style="50" customWidth="1"/>
    <col min="14" max="16384" width="9.140625" style="50"/>
  </cols>
  <sheetData>
    <row r="1" spans="1:12" ht="17.25" thickBot="1" x14ac:dyDescent="0.35">
      <c r="A1" s="42"/>
      <c r="B1" s="377"/>
      <c r="C1" s="377"/>
      <c r="D1" s="377"/>
      <c r="E1" s="377"/>
      <c r="F1" s="377"/>
      <c r="G1" s="377"/>
      <c r="H1" s="378"/>
      <c r="I1" s="288"/>
      <c r="K1" s="50"/>
      <c r="L1" s="262"/>
    </row>
    <row r="2" spans="1:12" ht="18" thickBot="1" x14ac:dyDescent="0.35">
      <c r="A2" s="42"/>
      <c r="B2" s="61" t="s">
        <v>29</v>
      </c>
      <c r="C2" s="62"/>
      <c r="D2" s="377"/>
      <c r="E2" s="377"/>
      <c r="F2" s="377"/>
      <c r="G2" s="377"/>
      <c r="H2" s="378"/>
      <c r="I2" s="288"/>
      <c r="K2" s="50"/>
      <c r="L2" s="262"/>
    </row>
    <row r="3" spans="1:12" ht="33" x14ac:dyDescent="0.3">
      <c r="A3" s="42"/>
      <c r="B3" s="171" t="s">
        <v>30</v>
      </c>
      <c r="C3" s="170" t="str">
        <f ca="1">'Version Control'!C3</f>
        <v>Commercial Water Heater - v1.0.xlsx</v>
      </c>
      <c r="D3" s="377"/>
      <c r="E3" s="377"/>
      <c r="F3" s="377"/>
      <c r="G3" s="377"/>
      <c r="H3" s="29"/>
      <c r="I3" s="288"/>
      <c r="K3" s="50"/>
      <c r="L3" s="262"/>
    </row>
    <row r="4" spans="1:12" ht="18" x14ac:dyDescent="0.35">
      <c r="A4" s="42"/>
      <c r="B4" s="142" t="s">
        <v>31</v>
      </c>
      <c r="C4" s="139" t="str">
        <f ca="1">MID(CELL("filename",A1), FIND("]", CELL("filename", A1))+ 1, 255)</f>
        <v>Standby Loss Test</v>
      </c>
      <c r="D4" s="377"/>
      <c r="E4" s="379" t="s">
        <v>83</v>
      </c>
      <c r="F4" s="377"/>
      <c r="G4" s="377"/>
      <c r="H4" s="29"/>
      <c r="I4" s="288"/>
      <c r="K4" s="50"/>
      <c r="L4" s="262"/>
    </row>
    <row r="5" spans="1:12" ht="16.5" x14ac:dyDescent="0.3">
      <c r="A5" s="42"/>
      <c r="B5" s="141" t="s">
        <v>32</v>
      </c>
      <c r="C5" s="605">
        <f>'Version Control'!C5</f>
        <v>1</v>
      </c>
      <c r="D5" s="377"/>
      <c r="E5" s="377"/>
      <c r="F5" s="377"/>
      <c r="G5" s="377"/>
      <c r="H5" s="29"/>
      <c r="I5" s="288"/>
      <c r="K5" s="50"/>
      <c r="L5" s="262"/>
    </row>
    <row r="6" spans="1:12" ht="16.5" x14ac:dyDescent="0.3">
      <c r="A6" s="42"/>
      <c r="B6" s="141" t="s">
        <v>33</v>
      </c>
      <c r="C6" s="140">
        <f>'Version Control'!C6</f>
        <v>41183</v>
      </c>
      <c r="D6" s="377"/>
      <c r="E6" s="377"/>
      <c r="F6" s="377"/>
      <c r="G6" s="377"/>
      <c r="H6" s="29"/>
      <c r="I6" s="288"/>
      <c r="K6" s="50"/>
      <c r="L6" s="262"/>
    </row>
    <row r="7" spans="1:12" ht="17.25" thickBot="1" x14ac:dyDescent="0.35">
      <c r="A7" s="42"/>
      <c r="B7" s="146" t="s">
        <v>34</v>
      </c>
      <c r="C7" s="145" t="str">
        <f>'Version Control'!C7</f>
        <v>[MM/DD/YYYY]</v>
      </c>
      <c r="D7" s="377"/>
      <c r="E7" s="377"/>
      <c r="F7" s="377"/>
      <c r="G7" s="377"/>
      <c r="H7" s="29"/>
      <c r="I7" s="288"/>
      <c r="K7" s="50"/>
      <c r="L7" s="262"/>
    </row>
    <row r="8" spans="1:12" ht="16.5" x14ac:dyDescent="0.3">
      <c r="A8" s="42"/>
      <c r="B8" s="377"/>
      <c r="C8" s="377"/>
      <c r="D8" s="377"/>
      <c r="E8" s="377"/>
      <c r="F8" s="377"/>
      <c r="G8" s="377"/>
      <c r="H8" s="378"/>
      <c r="I8" s="288"/>
      <c r="K8" s="50"/>
      <c r="L8" s="262"/>
    </row>
    <row r="9" spans="1:12" ht="17.25" thickBot="1" x14ac:dyDescent="0.35">
      <c r="A9" s="42"/>
      <c r="B9" s="377"/>
      <c r="C9" s="377"/>
      <c r="D9" s="377"/>
      <c r="E9" s="377"/>
      <c r="F9" s="377"/>
      <c r="G9" s="377"/>
      <c r="H9" s="378"/>
      <c r="I9" s="288"/>
      <c r="K9" s="50"/>
      <c r="L9" s="262"/>
    </row>
    <row r="10" spans="1:12" s="52" customFormat="1" ht="18" thickBot="1" x14ac:dyDescent="0.4">
      <c r="A10" s="40"/>
      <c r="B10" s="380" t="s">
        <v>150</v>
      </c>
      <c r="C10" s="381"/>
      <c r="D10" s="382"/>
      <c r="E10" s="382"/>
      <c r="F10" s="40"/>
      <c r="G10" s="383"/>
      <c r="H10" s="40"/>
      <c r="I10" s="289"/>
      <c r="J10" s="264"/>
    </row>
    <row r="11" spans="1:12" s="54" customFormat="1" ht="17.25" thickBot="1" x14ac:dyDescent="0.35">
      <c r="A11" s="43"/>
      <c r="B11" s="323" t="s">
        <v>14</v>
      </c>
      <c r="C11" s="324" t="s">
        <v>64</v>
      </c>
      <c r="D11" s="384"/>
      <c r="E11" s="384"/>
      <c r="F11" s="43"/>
      <c r="G11" s="385"/>
      <c r="H11" s="43"/>
      <c r="I11" s="290"/>
      <c r="J11" s="265"/>
    </row>
    <row r="12" spans="1:12" s="54" customFormat="1" ht="18" thickBot="1" x14ac:dyDescent="0.4">
      <c r="A12" s="43"/>
      <c r="B12" s="295"/>
      <c r="C12" s="464"/>
      <c r="D12" s="465"/>
      <c r="E12" s="386"/>
      <c r="F12" s="43"/>
      <c r="G12" s="43"/>
      <c r="H12" s="43"/>
      <c r="I12" s="290"/>
      <c r="L12" s="265"/>
    </row>
    <row r="13" spans="1:12" s="54" customFormat="1" ht="18" thickBot="1" x14ac:dyDescent="0.4">
      <c r="A13" s="43"/>
      <c r="B13" s="531" t="s">
        <v>160</v>
      </c>
      <c r="C13" s="533"/>
      <c r="D13" s="367"/>
      <c r="E13" s="269"/>
      <c r="F13" s="566"/>
      <c r="G13" s="566"/>
      <c r="H13" s="43"/>
      <c r="I13" s="290"/>
      <c r="L13" s="265"/>
    </row>
    <row r="14" spans="1:12" s="54" customFormat="1" ht="19.5" thickBot="1" x14ac:dyDescent="0.45">
      <c r="A14" s="43"/>
      <c r="B14" s="369" t="s">
        <v>129</v>
      </c>
      <c r="C14" s="376" t="e">
        <f>Et</f>
        <v>#DIV/0!</v>
      </c>
      <c r="D14" s="368"/>
      <c r="E14" s="268"/>
      <c r="F14" s="365"/>
      <c r="G14" s="366"/>
      <c r="H14" s="43"/>
      <c r="I14" s="290"/>
      <c r="L14" s="265"/>
    </row>
    <row r="15" spans="1:12" s="54" customFormat="1" ht="17.25" thickBot="1" x14ac:dyDescent="0.35">
      <c r="A15" s="43"/>
      <c r="B15" s="387"/>
      <c r="C15" s="388"/>
      <c r="D15" s="389"/>
      <c r="E15" s="43"/>
      <c r="F15" s="43"/>
      <c r="G15" s="43"/>
      <c r="H15" s="43"/>
      <c r="I15" s="290"/>
      <c r="L15" s="265"/>
    </row>
    <row r="16" spans="1:12" s="54" customFormat="1" ht="18" thickBot="1" x14ac:dyDescent="0.35">
      <c r="A16" s="43"/>
      <c r="B16" s="390" t="s">
        <v>167</v>
      </c>
      <c r="C16" s="391"/>
      <c r="D16" s="389"/>
      <c r="E16" s="43"/>
      <c r="F16" s="43"/>
      <c r="G16" s="43"/>
      <c r="H16" s="43"/>
      <c r="I16" s="290"/>
      <c r="L16" s="265"/>
    </row>
    <row r="17" spans="1:12" s="54" customFormat="1" ht="54.75" customHeight="1" x14ac:dyDescent="0.35">
      <c r="A17" s="43"/>
      <c r="B17" s="567" t="s">
        <v>226</v>
      </c>
      <c r="C17" s="568"/>
      <c r="D17" s="389"/>
      <c r="E17" s="43"/>
      <c r="F17" s="43"/>
      <c r="G17" s="43"/>
      <c r="H17" s="43"/>
      <c r="I17" s="290"/>
      <c r="L17" s="265"/>
    </row>
    <row r="18" spans="1:12" s="54" customFormat="1" ht="18" x14ac:dyDescent="0.3">
      <c r="A18" s="43"/>
      <c r="B18" s="392"/>
      <c r="C18" s="393" t="s">
        <v>158</v>
      </c>
      <c r="D18" s="43"/>
      <c r="E18" s="43"/>
      <c r="F18" s="43"/>
      <c r="G18" s="43"/>
      <c r="H18" s="43"/>
      <c r="I18" s="290"/>
      <c r="L18" s="265"/>
    </row>
    <row r="19" spans="1:12" s="54" customFormat="1" ht="16.5" x14ac:dyDescent="0.3">
      <c r="A19" s="43"/>
      <c r="B19" s="327" t="s">
        <v>154</v>
      </c>
      <c r="C19" s="394"/>
      <c r="D19" s="43"/>
      <c r="E19" s="43"/>
      <c r="F19" s="43"/>
      <c r="G19" s="43"/>
      <c r="H19" s="43"/>
      <c r="I19" s="290"/>
      <c r="L19" s="265"/>
    </row>
    <row r="20" spans="1:12" s="54" customFormat="1" ht="16.5" x14ac:dyDescent="0.3">
      <c r="A20" s="43"/>
      <c r="B20" s="327" t="s">
        <v>108</v>
      </c>
      <c r="C20" s="394"/>
      <c r="D20" s="43"/>
      <c r="E20" s="43"/>
      <c r="F20" s="43"/>
      <c r="G20" s="43"/>
      <c r="H20" s="43"/>
      <c r="I20" s="290"/>
      <c r="L20" s="265"/>
    </row>
    <row r="21" spans="1:12" s="54" customFormat="1" ht="17.25" thickBot="1" x14ac:dyDescent="0.35">
      <c r="A21" s="43"/>
      <c r="B21" s="364" t="s">
        <v>151</v>
      </c>
      <c r="C21" s="395"/>
      <c r="D21" s="43"/>
      <c r="E21" s="43"/>
      <c r="F21" s="43"/>
      <c r="G21" s="43"/>
      <c r="H21" s="43"/>
      <c r="I21" s="290"/>
      <c r="L21" s="265"/>
    </row>
    <row r="22" spans="1:12" s="54" customFormat="1" ht="17.25" thickBot="1" x14ac:dyDescent="0.35">
      <c r="A22" s="43"/>
      <c r="B22" s="396"/>
      <c r="C22" s="397"/>
      <c r="D22" s="397"/>
      <c r="E22" s="397"/>
      <c r="F22" s="397"/>
      <c r="G22" s="397"/>
      <c r="H22" s="43"/>
      <c r="I22" s="290"/>
      <c r="L22" s="265"/>
    </row>
    <row r="23" spans="1:12" s="54" customFormat="1" ht="18" thickBot="1" x14ac:dyDescent="0.4">
      <c r="A23" s="43"/>
      <c r="B23" s="569" t="s">
        <v>168</v>
      </c>
      <c r="C23" s="570"/>
      <c r="D23" s="398"/>
      <c r="E23" s="370" t="s">
        <v>206</v>
      </c>
      <c r="F23" s="371"/>
      <c r="G23" s="372"/>
      <c r="H23" s="43"/>
      <c r="I23" s="290"/>
      <c r="L23" s="265"/>
    </row>
    <row r="24" spans="1:12" s="54" customFormat="1" ht="52.5" customHeight="1" thickBot="1" x14ac:dyDescent="0.4">
      <c r="A24" s="43"/>
      <c r="B24" s="567" t="s">
        <v>227</v>
      </c>
      <c r="C24" s="568"/>
      <c r="D24" s="399"/>
      <c r="E24" s="303"/>
      <c r="F24" s="375" t="s">
        <v>195</v>
      </c>
      <c r="G24" s="304" t="s">
        <v>69</v>
      </c>
      <c r="H24" s="43"/>
      <c r="I24" s="290"/>
      <c r="L24" s="265"/>
    </row>
    <row r="25" spans="1:12" s="54" customFormat="1" ht="18.75" thickBot="1" x14ac:dyDescent="0.35">
      <c r="A25" s="43"/>
      <c r="B25" s="400"/>
      <c r="C25" s="357" t="s">
        <v>215</v>
      </c>
      <c r="D25" s="399"/>
      <c r="E25" s="346" t="s">
        <v>207</v>
      </c>
      <c r="F25" s="347">
        <v>8.25</v>
      </c>
      <c r="G25" s="345" t="s">
        <v>232</v>
      </c>
      <c r="H25" s="43"/>
      <c r="I25" s="290"/>
      <c r="L25" s="265"/>
    </row>
    <row r="26" spans="1:12" s="54" customFormat="1" ht="16.5" x14ac:dyDescent="0.3">
      <c r="A26" s="43"/>
      <c r="B26" s="358" t="s">
        <v>152</v>
      </c>
      <c r="C26" s="401"/>
      <c r="D26" s="464"/>
      <c r="E26" s="402"/>
      <c r="F26" s="402"/>
      <c r="G26" s="397"/>
      <c r="H26" s="43"/>
      <c r="I26" s="290"/>
      <c r="L26" s="265"/>
    </row>
    <row r="27" spans="1:12" s="54" customFormat="1" ht="16.5" x14ac:dyDescent="0.3">
      <c r="A27" s="43"/>
      <c r="B27" s="326" t="s">
        <v>219</v>
      </c>
      <c r="C27" s="403"/>
      <c r="D27" s="464"/>
      <c r="E27" s="402"/>
      <c r="F27" s="402"/>
      <c r="G27" s="397"/>
      <c r="H27" s="43"/>
      <c r="I27" s="290"/>
      <c r="L27" s="265"/>
    </row>
    <row r="28" spans="1:12" s="54" customFormat="1" ht="18" x14ac:dyDescent="0.3">
      <c r="A28" s="43"/>
      <c r="B28" s="327" t="s">
        <v>218</v>
      </c>
      <c r="C28" s="394"/>
      <c r="D28" s="466"/>
      <c r="E28" s="402"/>
      <c r="F28" s="402"/>
      <c r="G28" s="397"/>
      <c r="H28" s="43"/>
      <c r="I28" s="290"/>
      <c r="L28" s="265"/>
    </row>
    <row r="29" spans="1:12" s="54" customFormat="1" ht="16.5" x14ac:dyDescent="0.3">
      <c r="A29" s="43"/>
      <c r="B29" s="328" t="s">
        <v>101</v>
      </c>
      <c r="C29" s="404"/>
      <c r="D29" s="467"/>
      <c r="E29" s="402"/>
      <c r="F29" s="402"/>
      <c r="G29" s="397"/>
      <c r="H29" s="43"/>
      <c r="I29" s="290"/>
      <c r="L29" s="265"/>
    </row>
    <row r="30" spans="1:12" s="54" customFormat="1" ht="16.5" x14ac:dyDescent="0.3">
      <c r="A30" s="43"/>
      <c r="B30" s="327" t="s">
        <v>25</v>
      </c>
      <c r="C30" s="405"/>
      <c r="D30" s="406"/>
      <c r="E30" s="402"/>
      <c r="F30" s="402"/>
      <c r="G30" s="397"/>
      <c r="H30" s="43"/>
      <c r="I30" s="290"/>
      <c r="L30" s="265"/>
    </row>
    <row r="31" spans="1:12" s="54" customFormat="1" ht="16.5" x14ac:dyDescent="0.3">
      <c r="A31" s="43"/>
      <c r="B31" s="328" t="s">
        <v>102</v>
      </c>
      <c r="C31" s="407">
        <f>C29*C30</f>
        <v>0</v>
      </c>
      <c r="D31" s="464"/>
      <c r="E31" s="402"/>
      <c r="F31" s="402"/>
      <c r="G31" s="397"/>
      <c r="H31" s="43"/>
      <c r="I31" s="290"/>
      <c r="L31" s="265"/>
    </row>
    <row r="32" spans="1:12" s="54" customFormat="1" ht="16.5" x14ac:dyDescent="0.3">
      <c r="A32" s="43"/>
      <c r="B32" s="329" t="s">
        <v>189</v>
      </c>
      <c r="C32" s="408"/>
      <c r="D32" s="464"/>
      <c r="E32" s="402"/>
      <c r="F32" s="402"/>
      <c r="G32" s="397"/>
      <c r="H32" s="43"/>
      <c r="I32" s="290"/>
      <c r="L32" s="265"/>
    </row>
    <row r="33" spans="1:12" s="54" customFormat="1" ht="16.5" x14ac:dyDescent="0.3">
      <c r="A33" s="43"/>
      <c r="B33" s="327" t="s">
        <v>162</v>
      </c>
      <c r="C33" s="394"/>
      <c r="D33" s="468"/>
      <c r="E33" s="402"/>
      <c r="F33" s="402"/>
      <c r="G33" s="397"/>
      <c r="H33" s="43"/>
      <c r="I33" s="290"/>
      <c r="L33" s="265"/>
    </row>
    <row r="34" spans="1:12" s="54" customFormat="1" ht="16.5" x14ac:dyDescent="0.3">
      <c r="A34" s="43"/>
      <c r="B34" s="327" t="s">
        <v>103</v>
      </c>
      <c r="C34" s="394"/>
      <c r="D34" s="409"/>
      <c r="E34" s="402"/>
      <c r="F34" s="402"/>
      <c r="G34" s="397"/>
      <c r="H34" s="43"/>
      <c r="I34" s="290"/>
      <c r="L34" s="265"/>
    </row>
    <row r="35" spans="1:12" s="54" customFormat="1" ht="16.5" x14ac:dyDescent="0.3">
      <c r="A35" s="43"/>
      <c r="B35" s="327" t="s">
        <v>104</v>
      </c>
      <c r="C35" s="394"/>
      <c r="D35" s="464"/>
      <c r="E35" s="402"/>
      <c r="F35" s="43"/>
      <c r="G35" s="43"/>
      <c r="H35" s="43"/>
      <c r="I35" s="290"/>
      <c r="L35" s="265"/>
    </row>
    <row r="36" spans="1:12" s="54" customFormat="1" ht="16.5" x14ac:dyDescent="0.3">
      <c r="A36" s="43"/>
      <c r="B36" s="327" t="s">
        <v>105</v>
      </c>
      <c r="C36" s="410"/>
      <c r="D36" s="406"/>
      <c r="E36" s="402"/>
      <c r="F36" s="43"/>
      <c r="G36" s="43"/>
      <c r="H36" s="43"/>
      <c r="I36" s="290"/>
      <c r="L36" s="265"/>
    </row>
    <row r="37" spans="1:12" s="54" customFormat="1" ht="18" x14ac:dyDescent="0.3">
      <c r="A37" s="43"/>
      <c r="B37" s="327" t="s">
        <v>230</v>
      </c>
      <c r="C37" s="411">
        <f>FuelFlow_Standby*((AvePressure_StandbyMeasurement+0.0735559*AveSupplyPressure_StandbyMeasurement)/30)*((5*(459.67+60)/9)/(5*(459.67+AveSupplyTemp_StandbyMeasurement)/9))</f>
        <v>0</v>
      </c>
      <c r="D37" s="469"/>
      <c r="E37" s="397"/>
      <c r="F37" s="397"/>
      <c r="G37" s="397"/>
      <c r="H37" s="43"/>
      <c r="I37" s="290"/>
      <c r="L37" s="265"/>
    </row>
    <row r="38" spans="1:12" s="54" customFormat="1" ht="16.5" x14ac:dyDescent="0.3">
      <c r="A38" s="43"/>
      <c r="B38" s="327" t="s">
        <v>216</v>
      </c>
      <c r="C38" s="394"/>
      <c r="D38" s="469"/>
      <c r="E38" s="397"/>
      <c r="F38" s="397"/>
      <c r="G38" s="397"/>
      <c r="H38" s="43"/>
      <c r="I38" s="290"/>
      <c r="L38" s="265"/>
    </row>
    <row r="39" spans="1:12" s="54" customFormat="1" ht="16.5" x14ac:dyDescent="0.3">
      <c r="A39" s="43"/>
      <c r="B39" s="327" t="s">
        <v>217</v>
      </c>
      <c r="C39" s="407">
        <f>C38*3.412</f>
        <v>0</v>
      </c>
      <c r="D39" s="469"/>
      <c r="E39" s="397"/>
      <c r="F39" s="43"/>
      <c r="G39" s="43"/>
      <c r="H39" s="43"/>
      <c r="I39" s="290"/>
      <c r="L39" s="265"/>
    </row>
    <row r="40" spans="1:12" s="54" customFormat="1" ht="16.5" x14ac:dyDescent="0.3">
      <c r="A40" s="43"/>
      <c r="B40" s="330" t="s">
        <v>153</v>
      </c>
      <c r="C40" s="412">
        <f xml:space="preserve"> 8.32484494324108 + 0.00121002794975781*MaxMeanTemp_StandbyMeasurement - 0.0000182546439626873*MaxMeanTemp_StandbyMeasurement^2 + 2.48753009971683E-08*MaxMeanTemp_StandbyMeasurement^3</f>
        <v>8.3248449432410805</v>
      </c>
      <c r="D40" s="413"/>
      <c r="E40" s="414"/>
      <c r="F40" s="402"/>
      <c r="G40" s="402"/>
      <c r="H40" s="43"/>
      <c r="I40" s="290"/>
      <c r="L40" s="265"/>
    </row>
    <row r="41" spans="1:12" s="55" customFormat="1" ht="18" x14ac:dyDescent="0.3">
      <c r="A41" s="415"/>
      <c r="B41" s="327" t="s">
        <v>190</v>
      </c>
      <c r="C41" s="416">
        <f xml:space="preserve"> 1.01596491228089 - 0.000412065703480271*MaxMeanTemp_StandbyMeasurement + 2.85732714143607E-06*MaxMeanTemp_StandbyMeasurement ^2 - 5.37495700048881E-09*MaxMeanTemp_StandbyMeasurement ^3</f>
        <v>1.01596491228089</v>
      </c>
      <c r="D41" s="413"/>
      <c r="E41" s="417"/>
      <c r="F41" s="402"/>
      <c r="G41" s="417"/>
      <c r="H41" s="415"/>
      <c r="I41" s="291"/>
      <c r="L41" s="266"/>
    </row>
    <row r="42" spans="1:12" s="55" customFormat="1" ht="17.25" x14ac:dyDescent="0.3">
      <c r="A42" s="415"/>
      <c r="B42" s="331" t="s">
        <v>156</v>
      </c>
      <c r="C42" s="418" t="e">
        <f>AVERAGE(C52:C244,C27)</f>
        <v>#DIV/0!</v>
      </c>
      <c r="D42" s="413"/>
      <c r="E42" s="417"/>
      <c r="F42" s="417"/>
      <c r="G42" s="417"/>
      <c r="H42" s="415"/>
      <c r="I42" s="291"/>
      <c r="L42" s="266"/>
    </row>
    <row r="43" spans="1:12" s="55" customFormat="1" ht="17.25" x14ac:dyDescent="0.3">
      <c r="A43" s="415"/>
      <c r="B43" s="332" t="s">
        <v>157</v>
      </c>
      <c r="C43" s="418" t="e">
        <f>AVERAGE(D52:D244,C32)</f>
        <v>#DIV/0!</v>
      </c>
      <c r="D43" s="413"/>
      <c r="E43" s="417"/>
      <c r="F43" s="417"/>
      <c r="G43" s="417"/>
      <c r="H43" s="415"/>
      <c r="I43" s="291"/>
      <c r="L43" s="266"/>
    </row>
    <row r="44" spans="1:12" s="55" customFormat="1" ht="18" x14ac:dyDescent="0.3">
      <c r="A44" s="415"/>
      <c r="B44" s="333" t="s">
        <v>192</v>
      </c>
      <c r="C44" s="419" t="e">
        <f>C42-C43</f>
        <v>#DIV/0!</v>
      </c>
      <c r="D44" s="413"/>
      <c r="E44" s="417"/>
      <c r="F44" s="417"/>
      <c r="G44" s="417"/>
      <c r="H44" s="415"/>
      <c r="I44" s="291"/>
      <c r="L44" s="266"/>
    </row>
    <row r="45" spans="1:12" s="55" customFormat="1" ht="18" x14ac:dyDescent="0.3">
      <c r="A45" s="415"/>
      <c r="B45" s="331" t="s">
        <v>193</v>
      </c>
      <c r="C45" s="418">
        <f>C27-C52</f>
        <v>0</v>
      </c>
      <c r="D45" s="413"/>
      <c r="E45" s="417"/>
      <c r="F45" s="417"/>
      <c r="G45" s="417"/>
      <c r="H45" s="415"/>
      <c r="I45" s="291"/>
      <c r="L45" s="266"/>
    </row>
    <row r="46" spans="1:12" ht="17.25" x14ac:dyDescent="0.35">
      <c r="A46" s="42"/>
      <c r="B46" s="325" t="s">
        <v>164</v>
      </c>
      <c r="C46" s="418" t="e">
        <f>((((HHV_StandbyMeasurement*C37)+C39)/(K_standby*StorageCapacity*StandbyMeasurementTime*DeltaT3))-(DeltaT4/(DeltaT3*StandbyMeasurementTime*Et_Standby/100)))*100</f>
        <v>#DIV/0!</v>
      </c>
      <c r="D46" s="377"/>
      <c r="E46" s="377"/>
      <c r="F46" s="377"/>
      <c r="G46" s="377"/>
      <c r="H46" s="377"/>
      <c r="I46" s="291"/>
    </row>
    <row r="47" spans="1:12" s="55" customFormat="1" ht="19.5" thickBot="1" x14ac:dyDescent="0.35">
      <c r="A47" s="415"/>
      <c r="B47" s="359" t="s">
        <v>191</v>
      </c>
      <c r="C47" s="420" t="e">
        <f>StandbyLoss*StorageCapacity*K_standby*70</f>
        <v>#DIV/0!</v>
      </c>
      <c r="D47" s="413"/>
      <c r="E47" s="421"/>
      <c r="F47" s="417"/>
      <c r="G47" s="417"/>
      <c r="H47" s="415"/>
      <c r="I47" s="291"/>
      <c r="L47" s="266"/>
    </row>
    <row r="48" spans="1:12" s="55" customFormat="1" ht="18" thickBot="1" x14ac:dyDescent="0.35">
      <c r="A48" s="415"/>
      <c r="B48" s="356"/>
      <c r="C48" s="422"/>
      <c r="D48" s="413"/>
      <c r="E48" s="421"/>
      <c r="F48" s="417"/>
      <c r="G48" s="417"/>
      <c r="H48" s="415"/>
      <c r="I48" s="291"/>
      <c r="L48" s="266"/>
    </row>
    <row r="49" spans="1:14" ht="18" thickBot="1" x14ac:dyDescent="0.4">
      <c r="A49" s="42"/>
      <c r="B49" s="423" t="s">
        <v>163</v>
      </c>
      <c r="C49" s="424"/>
      <c r="D49" s="425"/>
      <c r="E49" s="377"/>
      <c r="F49" s="565"/>
      <c r="G49" s="565"/>
      <c r="H49" s="377"/>
      <c r="I49" s="120"/>
      <c r="K49" s="50"/>
      <c r="M49" s="51"/>
      <c r="N49" s="51"/>
    </row>
    <row r="50" spans="1:14" ht="32.25" customHeight="1" thickBot="1" x14ac:dyDescent="0.4">
      <c r="A50" s="42"/>
      <c r="B50" s="562" t="s">
        <v>233</v>
      </c>
      <c r="C50" s="563"/>
      <c r="D50" s="564"/>
      <c r="E50" s="377"/>
      <c r="F50" s="561"/>
      <c r="G50" s="561"/>
      <c r="H50" s="377"/>
      <c r="I50" s="120"/>
      <c r="K50" s="50"/>
      <c r="M50" s="51"/>
      <c r="N50" s="51"/>
    </row>
    <row r="51" spans="1:14" ht="35.25" thickBot="1" x14ac:dyDescent="0.4">
      <c r="A51" s="42"/>
      <c r="B51" s="298" t="s">
        <v>107</v>
      </c>
      <c r="C51" s="299" t="s">
        <v>155</v>
      </c>
      <c r="D51" s="300" t="s">
        <v>108</v>
      </c>
      <c r="E51" s="377"/>
      <c r="F51" s="426"/>
      <c r="G51" s="426"/>
      <c r="H51" s="377"/>
      <c r="I51" s="120"/>
      <c r="J51" s="49"/>
      <c r="K51" s="50"/>
      <c r="L51" s="262"/>
      <c r="M51" s="51"/>
      <c r="N51" s="51"/>
    </row>
    <row r="52" spans="1:14" ht="17.25" x14ac:dyDescent="0.35">
      <c r="A52" s="42"/>
      <c r="B52" s="427">
        <v>0</v>
      </c>
      <c r="C52" s="428"/>
      <c r="D52" s="429"/>
      <c r="E52" s="377"/>
      <c r="F52" s="426"/>
      <c r="G52" s="470"/>
      <c r="H52" s="377"/>
      <c r="I52" s="120"/>
      <c r="J52" s="49"/>
      <c r="K52" s="50"/>
      <c r="L52" s="262"/>
      <c r="M52" s="51"/>
      <c r="N52" s="51"/>
    </row>
    <row r="53" spans="1:14" ht="16.5" x14ac:dyDescent="0.3">
      <c r="A53" s="42"/>
      <c r="B53" s="430">
        <v>15</v>
      </c>
      <c r="C53" s="362"/>
      <c r="D53" s="431"/>
      <c r="E53" s="377"/>
      <c r="F53" s="432"/>
      <c r="G53" s="463"/>
      <c r="H53" s="377"/>
      <c r="I53" s="120"/>
      <c r="J53" s="49"/>
      <c r="K53" s="50"/>
      <c r="L53" s="262"/>
      <c r="M53" s="51"/>
      <c r="N53" s="51"/>
    </row>
    <row r="54" spans="1:14" ht="16.5" x14ac:dyDescent="0.3">
      <c r="A54" s="42"/>
      <c r="B54" s="430">
        <v>30</v>
      </c>
      <c r="C54" s="362"/>
      <c r="D54" s="431"/>
      <c r="E54" s="377"/>
      <c r="F54" s="128"/>
      <c r="G54" s="463"/>
      <c r="H54" s="377"/>
      <c r="I54" s="120"/>
      <c r="J54" s="49"/>
      <c r="K54" s="50"/>
      <c r="L54" s="262"/>
      <c r="M54" s="51"/>
      <c r="N54" s="51"/>
    </row>
    <row r="55" spans="1:14" ht="16.5" x14ac:dyDescent="0.3">
      <c r="A55" s="42"/>
      <c r="B55" s="430">
        <v>45</v>
      </c>
      <c r="C55" s="362"/>
      <c r="D55" s="431"/>
      <c r="E55" s="377"/>
      <c r="F55" s="128"/>
      <c r="G55" s="463"/>
      <c r="H55" s="377"/>
      <c r="I55" s="120"/>
      <c r="J55" s="49"/>
      <c r="K55" s="50"/>
      <c r="L55" s="262"/>
      <c r="M55" s="51"/>
      <c r="N55" s="51"/>
    </row>
    <row r="56" spans="1:14" ht="16.5" x14ac:dyDescent="0.3">
      <c r="A56" s="42"/>
      <c r="B56" s="430">
        <v>60</v>
      </c>
      <c r="C56" s="362"/>
      <c r="D56" s="431"/>
      <c r="E56" s="377"/>
      <c r="F56" s="128"/>
      <c r="G56" s="463"/>
      <c r="H56" s="377"/>
      <c r="I56" s="120"/>
      <c r="J56" s="49"/>
      <c r="K56" s="50"/>
      <c r="L56" s="262"/>
      <c r="M56" s="51"/>
      <c r="N56" s="51"/>
    </row>
    <row r="57" spans="1:14" ht="16.5" x14ac:dyDescent="0.3">
      <c r="A57" s="42"/>
      <c r="B57" s="430">
        <v>75</v>
      </c>
      <c r="C57" s="362"/>
      <c r="D57" s="431"/>
      <c r="E57" s="377"/>
      <c r="F57" s="128"/>
      <c r="G57" s="463"/>
      <c r="H57" s="377"/>
      <c r="I57" s="120"/>
      <c r="J57" s="49"/>
      <c r="K57" s="50"/>
      <c r="L57" s="262"/>
      <c r="M57" s="51"/>
      <c r="N57" s="51"/>
    </row>
    <row r="58" spans="1:14" ht="16.5" x14ac:dyDescent="0.3">
      <c r="A58" s="42"/>
      <c r="B58" s="430">
        <v>90</v>
      </c>
      <c r="C58" s="362"/>
      <c r="D58" s="431"/>
      <c r="E58" s="377"/>
      <c r="F58" s="128"/>
      <c r="G58" s="463"/>
      <c r="H58" s="377"/>
      <c r="I58" s="120"/>
      <c r="J58" s="49"/>
      <c r="K58" s="50"/>
      <c r="L58" s="262"/>
      <c r="M58" s="51"/>
      <c r="N58" s="51"/>
    </row>
    <row r="59" spans="1:14" ht="16.5" x14ac:dyDescent="0.3">
      <c r="A59" s="42"/>
      <c r="B59" s="430">
        <v>105</v>
      </c>
      <c r="C59" s="362"/>
      <c r="D59" s="431"/>
      <c r="E59" s="377"/>
      <c r="F59" s="128"/>
      <c r="G59" s="463"/>
      <c r="H59" s="377"/>
      <c r="I59" s="120"/>
      <c r="J59" s="49"/>
      <c r="K59" s="50"/>
      <c r="L59" s="262"/>
      <c r="M59" s="51"/>
      <c r="N59" s="51"/>
    </row>
    <row r="60" spans="1:14" ht="16.5" x14ac:dyDescent="0.3">
      <c r="A60" s="42"/>
      <c r="B60" s="430">
        <v>120</v>
      </c>
      <c r="C60" s="362"/>
      <c r="D60" s="431"/>
      <c r="E60" s="377"/>
      <c r="F60" s="128"/>
      <c r="G60" s="463"/>
      <c r="H60" s="377"/>
      <c r="I60" s="120"/>
      <c r="J60" s="49"/>
      <c r="K60" s="50"/>
      <c r="L60" s="262"/>
      <c r="M60" s="51"/>
      <c r="N60" s="51"/>
    </row>
    <row r="61" spans="1:14" ht="16.5" x14ac:dyDescent="0.3">
      <c r="A61" s="42"/>
      <c r="B61" s="430">
        <v>135</v>
      </c>
      <c r="C61" s="362"/>
      <c r="D61" s="431"/>
      <c r="E61" s="377"/>
      <c r="F61" s="128"/>
      <c r="G61" s="463"/>
      <c r="H61" s="377"/>
      <c r="I61" s="120"/>
      <c r="J61" s="49"/>
      <c r="K61" s="50"/>
      <c r="L61" s="262"/>
      <c r="M61" s="51"/>
      <c r="N61" s="51"/>
    </row>
    <row r="62" spans="1:14" ht="16.5" x14ac:dyDescent="0.3">
      <c r="A62" s="42"/>
      <c r="B62" s="430">
        <v>150</v>
      </c>
      <c r="C62" s="362"/>
      <c r="D62" s="431"/>
      <c r="E62" s="377"/>
      <c r="F62" s="128"/>
      <c r="G62" s="463"/>
      <c r="H62" s="377"/>
      <c r="I62" s="120"/>
      <c r="J62" s="49"/>
      <c r="K62" s="50"/>
      <c r="L62" s="262"/>
      <c r="M62" s="51"/>
      <c r="N62" s="51"/>
    </row>
    <row r="63" spans="1:14" ht="16.5" x14ac:dyDescent="0.3">
      <c r="A63" s="42"/>
      <c r="B63" s="430">
        <v>165</v>
      </c>
      <c r="C63" s="362"/>
      <c r="D63" s="431"/>
      <c r="E63" s="377"/>
      <c r="F63" s="128"/>
      <c r="G63" s="463"/>
      <c r="H63" s="377"/>
      <c r="I63" s="120"/>
      <c r="J63" s="49"/>
      <c r="K63" s="50"/>
      <c r="L63" s="262"/>
      <c r="M63" s="51"/>
      <c r="N63" s="51"/>
    </row>
    <row r="64" spans="1:14" ht="16.5" x14ac:dyDescent="0.3">
      <c r="A64" s="42"/>
      <c r="B64" s="430">
        <v>180</v>
      </c>
      <c r="C64" s="362"/>
      <c r="D64" s="431"/>
      <c r="E64" s="377"/>
      <c r="F64" s="128"/>
      <c r="G64" s="463"/>
      <c r="H64" s="377"/>
      <c r="I64" s="120"/>
      <c r="J64" s="49"/>
      <c r="K64" s="50"/>
      <c r="L64" s="262"/>
      <c r="M64" s="51"/>
      <c r="N64" s="51"/>
    </row>
    <row r="65" spans="1:14" ht="16.5" x14ac:dyDescent="0.3">
      <c r="A65" s="42"/>
      <c r="B65" s="430">
        <v>195</v>
      </c>
      <c r="C65" s="362"/>
      <c r="D65" s="431"/>
      <c r="E65" s="377"/>
      <c r="F65" s="128"/>
      <c r="G65" s="463"/>
      <c r="H65" s="377"/>
      <c r="I65" s="120"/>
      <c r="J65" s="49"/>
      <c r="K65" s="50"/>
      <c r="L65" s="262"/>
      <c r="M65" s="51"/>
      <c r="N65" s="51"/>
    </row>
    <row r="66" spans="1:14" ht="16.5" x14ac:dyDescent="0.3">
      <c r="A66" s="42"/>
      <c r="B66" s="430">
        <v>210</v>
      </c>
      <c r="C66" s="362"/>
      <c r="D66" s="431"/>
      <c r="E66" s="377"/>
      <c r="F66" s="128"/>
      <c r="G66" s="463"/>
      <c r="H66" s="377"/>
      <c r="I66" s="120"/>
      <c r="J66" s="49"/>
      <c r="K66" s="50"/>
      <c r="L66" s="262"/>
      <c r="M66" s="51"/>
      <c r="N66" s="51"/>
    </row>
    <row r="67" spans="1:14" ht="16.5" x14ac:dyDescent="0.3">
      <c r="A67" s="42"/>
      <c r="B67" s="430">
        <v>225</v>
      </c>
      <c r="C67" s="362"/>
      <c r="D67" s="431"/>
      <c r="E67" s="377"/>
      <c r="F67" s="128"/>
      <c r="G67" s="463"/>
      <c r="H67" s="377"/>
      <c r="I67" s="120"/>
      <c r="J67" s="49"/>
      <c r="K67" s="50"/>
      <c r="L67" s="262"/>
      <c r="M67" s="51"/>
      <c r="N67" s="51"/>
    </row>
    <row r="68" spans="1:14" ht="16.5" x14ac:dyDescent="0.3">
      <c r="A68" s="42"/>
      <c r="B68" s="430">
        <v>240</v>
      </c>
      <c r="C68" s="362"/>
      <c r="D68" s="431"/>
      <c r="E68" s="377"/>
      <c r="F68" s="128"/>
      <c r="G68" s="463"/>
      <c r="H68" s="377"/>
      <c r="I68" s="120"/>
      <c r="J68" s="49"/>
      <c r="K68" s="50"/>
      <c r="L68" s="262"/>
      <c r="M68" s="51"/>
      <c r="N68" s="51"/>
    </row>
    <row r="69" spans="1:14" ht="16.5" x14ac:dyDescent="0.3">
      <c r="A69" s="42"/>
      <c r="B69" s="430">
        <v>255</v>
      </c>
      <c r="C69" s="362"/>
      <c r="D69" s="431"/>
      <c r="E69" s="377"/>
      <c r="F69" s="128"/>
      <c r="G69" s="463"/>
      <c r="H69" s="377"/>
      <c r="I69" s="120"/>
      <c r="J69" s="49"/>
      <c r="K69" s="50"/>
      <c r="L69" s="262"/>
      <c r="M69" s="51"/>
      <c r="N69" s="51"/>
    </row>
    <row r="70" spans="1:14" ht="16.5" x14ac:dyDescent="0.3">
      <c r="A70" s="42"/>
      <c r="B70" s="430">
        <v>270</v>
      </c>
      <c r="C70" s="362"/>
      <c r="D70" s="431"/>
      <c r="E70" s="377"/>
      <c r="F70" s="128"/>
      <c r="G70" s="463"/>
      <c r="H70" s="377"/>
      <c r="I70" s="120"/>
      <c r="J70" s="49"/>
      <c r="K70" s="50"/>
      <c r="L70" s="262"/>
      <c r="M70" s="51"/>
      <c r="N70" s="51"/>
    </row>
    <row r="71" spans="1:14" ht="16.5" x14ac:dyDescent="0.3">
      <c r="A71" s="42"/>
      <c r="B71" s="430">
        <v>285</v>
      </c>
      <c r="C71" s="362"/>
      <c r="D71" s="431"/>
      <c r="E71" s="377"/>
      <c r="F71" s="128"/>
      <c r="G71" s="463"/>
      <c r="H71" s="377"/>
      <c r="I71" s="120"/>
      <c r="J71" s="49"/>
      <c r="K71" s="50"/>
      <c r="L71" s="262"/>
      <c r="M71" s="51"/>
      <c r="N71" s="51"/>
    </row>
    <row r="72" spans="1:14" ht="16.5" x14ac:dyDescent="0.3">
      <c r="A72" s="42"/>
      <c r="B72" s="430">
        <v>300</v>
      </c>
      <c r="C72" s="362"/>
      <c r="D72" s="431"/>
      <c r="E72" s="377"/>
      <c r="F72" s="128"/>
      <c r="G72" s="463"/>
      <c r="H72" s="377"/>
      <c r="I72" s="120"/>
      <c r="J72" s="49"/>
      <c r="K72" s="50"/>
      <c r="L72" s="262"/>
      <c r="M72" s="51"/>
      <c r="N72" s="51"/>
    </row>
    <row r="73" spans="1:14" ht="16.5" x14ac:dyDescent="0.3">
      <c r="A73" s="42"/>
      <c r="B73" s="430">
        <v>315</v>
      </c>
      <c r="C73" s="362"/>
      <c r="D73" s="431"/>
      <c r="E73" s="377"/>
      <c r="F73" s="128"/>
      <c r="G73" s="463"/>
      <c r="H73" s="377"/>
      <c r="I73" s="120"/>
      <c r="J73" s="49"/>
      <c r="K73" s="50"/>
      <c r="L73" s="262"/>
      <c r="M73" s="51"/>
      <c r="N73" s="51"/>
    </row>
    <row r="74" spans="1:14" ht="16.5" x14ac:dyDescent="0.3">
      <c r="A74" s="42"/>
      <c r="B74" s="430">
        <v>330</v>
      </c>
      <c r="C74" s="362"/>
      <c r="D74" s="431"/>
      <c r="E74" s="377"/>
      <c r="F74" s="128"/>
      <c r="G74" s="463"/>
      <c r="H74" s="377"/>
      <c r="I74" s="120"/>
      <c r="J74" s="49"/>
      <c r="K74" s="50"/>
      <c r="L74" s="262"/>
      <c r="M74" s="51"/>
      <c r="N74" s="51"/>
    </row>
    <row r="75" spans="1:14" ht="16.5" x14ac:dyDescent="0.3">
      <c r="A75" s="42"/>
      <c r="B75" s="430">
        <v>345</v>
      </c>
      <c r="C75" s="362"/>
      <c r="D75" s="431"/>
      <c r="E75" s="377"/>
      <c r="F75" s="128"/>
      <c r="G75" s="463"/>
      <c r="H75" s="377"/>
      <c r="I75" s="120"/>
      <c r="J75" s="49"/>
      <c r="K75" s="50"/>
      <c r="L75" s="262"/>
      <c r="M75" s="51"/>
      <c r="N75" s="51"/>
    </row>
    <row r="76" spans="1:14" ht="16.5" x14ac:dyDescent="0.3">
      <c r="A76" s="42"/>
      <c r="B76" s="430">
        <v>360</v>
      </c>
      <c r="C76" s="362"/>
      <c r="D76" s="431"/>
      <c r="E76" s="377"/>
      <c r="F76" s="128"/>
      <c r="G76" s="463"/>
      <c r="H76" s="377"/>
      <c r="I76" s="120"/>
      <c r="J76" s="49"/>
      <c r="K76" s="50"/>
      <c r="L76" s="262"/>
      <c r="M76" s="51"/>
      <c r="N76" s="51"/>
    </row>
    <row r="77" spans="1:14" ht="16.5" x14ac:dyDescent="0.3">
      <c r="A77" s="42"/>
      <c r="B77" s="430">
        <v>375</v>
      </c>
      <c r="C77" s="362"/>
      <c r="D77" s="431"/>
      <c r="E77" s="377"/>
      <c r="F77" s="128"/>
      <c r="G77" s="463"/>
      <c r="H77" s="377"/>
      <c r="I77" s="120"/>
      <c r="J77" s="49"/>
      <c r="K77" s="50"/>
      <c r="L77" s="262"/>
      <c r="M77" s="51"/>
      <c r="N77" s="51"/>
    </row>
    <row r="78" spans="1:14" ht="16.5" x14ac:dyDescent="0.3">
      <c r="A78" s="42"/>
      <c r="B78" s="430">
        <v>390</v>
      </c>
      <c r="C78" s="362"/>
      <c r="D78" s="431"/>
      <c r="E78" s="377"/>
      <c r="F78" s="128"/>
      <c r="G78" s="463"/>
      <c r="H78" s="377"/>
      <c r="I78" s="120"/>
      <c r="J78" s="49"/>
      <c r="K78" s="50"/>
      <c r="L78" s="262"/>
      <c r="M78" s="51"/>
      <c r="N78" s="51"/>
    </row>
    <row r="79" spans="1:14" ht="16.5" x14ac:dyDescent="0.3">
      <c r="A79" s="42"/>
      <c r="B79" s="430">
        <v>405</v>
      </c>
      <c r="C79" s="362"/>
      <c r="D79" s="431"/>
      <c r="E79" s="377"/>
      <c r="F79" s="128"/>
      <c r="G79" s="463"/>
      <c r="H79" s="377"/>
      <c r="I79" s="120"/>
      <c r="J79" s="49"/>
      <c r="K79" s="50"/>
      <c r="L79" s="262"/>
      <c r="M79" s="51"/>
      <c r="N79" s="51"/>
    </row>
    <row r="80" spans="1:14" ht="16.5" x14ac:dyDescent="0.3">
      <c r="A80" s="42"/>
      <c r="B80" s="430">
        <v>420</v>
      </c>
      <c r="C80" s="362"/>
      <c r="D80" s="431"/>
      <c r="E80" s="377"/>
      <c r="F80" s="128"/>
      <c r="G80" s="463"/>
      <c r="H80" s="377"/>
      <c r="I80" s="120"/>
      <c r="J80" s="49"/>
      <c r="K80" s="50"/>
      <c r="L80" s="262"/>
      <c r="M80" s="51"/>
      <c r="N80" s="51"/>
    </row>
    <row r="81" spans="1:14" ht="16.5" x14ac:dyDescent="0.3">
      <c r="A81" s="42"/>
      <c r="B81" s="430">
        <v>435</v>
      </c>
      <c r="C81" s="362"/>
      <c r="D81" s="431"/>
      <c r="E81" s="377"/>
      <c r="F81" s="128"/>
      <c r="G81" s="463"/>
      <c r="H81" s="377"/>
      <c r="I81" s="120"/>
      <c r="J81" s="49"/>
      <c r="K81" s="50"/>
      <c r="L81" s="262"/>
      <c r="M81" s="51"/>
      <c r="N81" s="51"/>
    </row>
    <row r="82" spans="1:14" ht="16.5" x14ac:dyDescent="0.3">
      <c r="A82" s="42"/>
      <c r="B82" s="430">
        <v>450</v>
      </c>
      <c r="C82" s="362"/>
      <c r="D82" s="431"/>
      <c r="E82" s="377"/>
      <c r="F82" s="128"/>
      <c r="G82" s="463"/>
      <c r="H82" s="378"/>
      <c r="I82" s="288"/>
      <c r="K82" s="50"/>
      <c r="L82" s="262"/>
    </row>
    <row r="83" spans="1:14" ht="16.5" x14ac:dyDescent="0.3">
      <c r="A83" s="42"/>
      <c r="B83" s="430">
        <v>465</v>
      </c>
      <c r="C83" s="362"/>
      <c r="D83" s="431"/>
      <c r="E83" s="377"/>
      <c r="F83" s="433"/>
      <c r="G83" s="433"/>
      <c r="H83" s="378"/>
      <c r="I83" s="288"/>
      <c r="K83" s="50"/>
      <c r="L83" s="262"/>
    </row>
    <row r="84" spans="1:14" ht="16.5" x14ac:dyDescent="0.3">
      <c r="A84" s="42"/>
      <c r="B84" s="430">
        <v>480</v>
      </c>
      <c r="C84" s="362"/>
      <c r="D84" s="431"/>
      <c r="E84" s="377"/>
      <c r="F84" s="433"/>
      <c r="G84" s="433"/>
      <c r="H84" s="378"/>
      <c r="I84" s="288"/>
      <c r="K84" s="50"/>
      <c r="L84" s="262"/>
    </row>
    <row r="85" spans="1:14" ht="16.5" x14ac:dyDescent="0.3">
      <c r="A85" s="42"/>
      <c r="B85" s="430">
        <v>495</v>
      </c>
      <c r="C85" s="362"/>
      <c r="D85" s="431"/>
      <c r="E85" s="377"/>
      <c r="F85" s="433"/>
      <c r="G85" s="433"/>
      <c r="H85" s="378"/>
      <c r="I85" s="288"/>
      <c r="K85" s="50"/>
      <c r="L85" s="262"/>
    </row>
    <row r="86" spans="1:14" ht="16.5" x14ac:dyDescent="0.3">
      <c r="A86" s="42"/>
      <c r="B86" s="430">
        <v>510</v>
      </c>
      <c r="C86" s="362"/>
      <c r="D86" s="431"/>
      <c r="E86" s="377"/>
      <c r="F86" s="433"/>
      <c r="G86" s="433"/>
      <c r="H86" s="378"/>
      <c r="I86" s="288"/>
      <c r="K86" s="50"/>
      <c r="L86" s="262"/>
    </row>
    <row r="87" spans="1:14" ht="16.5" x14ac:dyDescent="0.3">
      <c r="A87" s="42"/>
      <c r="B87" s="430">
        <v>525</v>
      </c>
      <c r="C87" s="362"/>
      <c r="D87" s="431"/>
      <c r="E87" s="377"/>
      <c r="F87" s="433"/>
      <c r="G87" s="433"/>
      <c r="H87" s="378"/>
      <c r="I87" s="288"/>
      <c r="K87" s="50"/>
      <c r="L87" s="262"/>
    </row>
    <row r="88" spans="1:14" ht="16.5" x14ac:dyDescent="0.3">
      <c r="A88" s="42"/>
      <c r="B88" s="430">
        <v>540</v>
      </c>
      <c r="C88" s="362"/>
      <c r="D88" s="431"/>
      <c r="E88" s="377"/>
      <c r="F88" s="433"/>
      <c r="G88" s="433"/>
      <c r="H88" s="378"/>
      <c r="I88" s="288"/>
      <c r="K88" s="50"/>
      <c r="L88" s="262"/>
    </row>
    <row r="89" spans="1:14" ht="16.5" x14ac:dyDescent="0.3">
      <c r="A89" s="42"/>
      <c r="B89" s="430">
        <v>555</v>
      </c>
      <c r="C89" s="362"/>
      <c r="D89" s="431"/>
      <c r="E89" s="377"/>
      <c r="F89" s="433"/>
      <c r="G89" s="433"/>
      <c r="H89" s="378"/>
      <c r="I89" s="288"/>
      <c r="K89" s="50"/>
      <c r="L89" s="262"/>
    </row>
    <row r="90" spans="1:14" ht="16.5" x14ac:dyDescent="0.3">
      <c r="A90" s="42"/>
      <c r="B90" s="430">
        <v>570</v>
      </c>
      <c r="C90" s="362"/>
      <c r="D90" s="431"/>
      <c r="E90" s="377"/>
      <c r="F90" s="433"/>
      <c r="G90" s="433"/>
      <c r="H90" s="378"/>
      <c r="I90" s="288"/>
      <c r="K90" s="50"/>
      <c r="L90" s="262"/>
    </row>
    <row r="91" spans="1:14" ht="16.5" x14ac:dyDescent="0.3">
      <c r="A91" s="42"/>
      <c r="B91" s="430">
        <v>585</v>
      </c>
      <c r="C91" s="362"/>
      <c r="D91" s="431"/>
      <c r="E91" s="377"/>
      <c r="F91" s="433"/>
      <c r="G91" s="433"/>
      <c r="H91" s="378"/>
      <c r="I91" s="288"/>
      <c r="K91" s="50"/>
      <c r="L91" s="262"/>
    </row>
    <row r="92" spans="1:14" ht="16.5" x14ac:dyDescent="0.3">
      <c r="A92" s="42"/>
      <c r="B92" s="430">
        <v>600</v>
      </c>
      <c r="C92" s="362"/>
      <c r="D92" s="431"/>
      <c r="E92" s="377"/>
      <c r="F92" s="433"/>
      <c r="G92" s="433"/>
      <c r="H92" s="378"/>
      <c r="I92" s="288"/>
      <c r="K92" s="50"/>
      <c r="L92" s="262"/>
    </row>
    <row r="93" spans="1:14" ht="16.5" x14ac:dyDescent="0.3">
      <c r="A93" s="42"/>
      <c r="B93" s="430">
        <v>615</v>
      </c>
      <c r="C93" s="362"/>
      <c r="D93" s="431"/>
      <c r="E93" s="377"/>
      <c r="F93" s="433"/>
      <c r="G93" s="433"/>
      <c r="H93" s="378"/>
      <c r="I93" s="288"/>
      <c r="K93" s="50"/>
      <c r="L93" s="262"/>
    </row>
    <row r="94" spans="1:14" ht="16.5" x14ac:dyDescent="0.3">
      <c r="A94" s="42"/>
      <c r="B94" s="430">
        <v>630</v>
      </c>
      <c r="C94" s="362"/>
      <c r="D94" s="431"/>
      <c r="E94" s="377"/>
      <c r="F94" s="433"/>
      <c r="G94" s="433"/>
      <c r="H94" s="378"/>
      <c r="I94" s="288"/>
      <c r="K94" s="50"/>
      <c r="L94" s="262"/>
    </row>
    <row r="95" spans="1:14" ht="16.5" x14ac:dyDescent="0.3">
      <c r="A95" s="42"/>
      <c r="B95" s="430">
        <v>645</v>
      </c>
      <c r="C95" s="362"/>
      <c r="D95" s="431"/>
      <c r="E95" s="377"/>
      <c r="F95" s="433"/>
      <c r="G95" s="433"/>
      <c r="H95" s="378"/>
      <c r="I95" s="288"/>
      <c r="K95" s="50"/>
      <c r="L95" s="262"/>
    </row>
    <row r="96" spans="1:14" ht="16.5" x14ac:dyDescent="0.3">
      <c r="A96" s="42"/>
      <c r="B96" s="430">
        <v>660</v>
      </c>
      <c r="C96" s="362"/>
      <c r="D96" s="431"/>
      <c r="E96" s="377"/>
      <c r="F96" s="433"/>
      <c r="G96" s="433"/>
      <c r="H96" s="378"/>
      <c r="I96" s="288"/>
      <c r="K96" s="50"/>
      <c r="L96" s="262"/>
    </row>
    <row r="97" spans="1:12" ht="16.5" x14ac:dyDescent="0.3">
      <c r="A97" s="42"/>
      <c r="B97" s="430">
        <v>675</v>
      </c>
      <c r="C97" s="362"/>
      <c r="D97" s="431"/>
      <c r="E97" s="377"/>
      <c r="F97" s="433"/>
      <c r="G97" s="433"/>
      <c r="H97" s="378"/>
      <c r="I97" s="288"/>
      <c r="K97" s="50"/>
      <c r="L97" s="262"/>
    </row>
    <row r="98" spans="1:12" ht="16.5" x14ac:dyDescent="0.3">
      <c r="A98" s="42"/>
      <c r="B98" s="430">
        <v>690</v>
      </c>
      <c r="C98" s="362"/>
      <c r="D98" s="431"/>
      <c r="E98" s="377"/>
      <c r="F98" s="433"/>
      <c r="G98" s="433"/>
      <c r="H98" s="378"/>
      <c r="I98" s="288"/>
      <c r="K98" s="50"/>
      <c r="L98" s="262"/>
    </row>
    <row r="99" spans="1:12" ht="16.5" x14ac:dyDescent="0.3">
      <c r="A99" s="42"/>
      <c r="B99" s="430">
        <v>705</v>
      </c>
      <c r="C99" s="362"/>
      <c r="D99" s="431"/>
      <c r="E99" s="377"/>
      <c r="F99" s="433"/>
      <c r="G99" s="433"/>
      <c r="H99" s="378"/>
      <c r="I99" s="288"/>
      <c r="K99" s="50"/>
      <c r="L99" s="262"/>
    </row>
    <row r="100" spans="1:12" ht="16.5" x14ac:dyDescent="0.3">
      <c r="A100" s="42"/>
      <c r="B100" s="430">
        <v>720</v>
      </c>
      <c r="C100" s="362"/>
      <c r="D100" s="431"/>
      <c r="E100" s="377"/>
      <c r="F100" s="433"/>
      <c r="G100" s="433"/>
      <c r="H100" s="378"/>
      <c r="I100" s="288"/>
      <c r="K100" s="50"/>
      <c r="L100" s="262"/>
    </row>
    <row r="101" spans="1:12" ht="16.5" x14ac:dyDescent="0.3">
      <c r="A101" s="42"/>
      <c r="B101" s="430">
        <v>735</v>
      </c>
      <c r="C101" s="362"/>
      <c r="D101" s="431"/>
      <c r="E101" s="377"/>
      <c r="F101" s="433"/>
      <c r="G101" s="433"/>
      <c r="H101" s="378"/>
      <c r="I101" s="288"/>
      <c r="K101" s="50"/>
      <c r="L101" s="262"/>
    </row>
    <row r="102" spans="1:12" ht="16.5" x14ac:dyDescent="0.3">
      <c r="A102" s="42"/>
      <c r="B102" s="430">
        <v>750</v>
      </c>
      <c r="C102" s="362"/>
      <c r="D102" s="431"/>
      <c r="E102" s="377"/>
      <c r="F102" s="433"/>
      <c r="G102" s="433"/>
      <c r="H102" s="378"/>
      <c r="I102" s="288"/>
      <c r="K102" s="50"/>
      <c r="L102" s="262"/>
    </row>
    <row r="103" spans="1:12" ht="16.5" x14ac:dyDescent="0.3">
      <c r="A103" s="42"/>
      <c r="B103" s="430">
        <v>765</v>
      </c>
      <c r="C103" s="362"/>
      <c r="D103" s="431"/>
      <c r="E103" s="377"/>
      <c r="F103" s="433"/>
      <c r="G103" s="433"/>
      <c r="H103" s="378"/>
      <c r="I103" s="288"/>
      <c r="K103" s="50"/>
      <c r="L103" s="262"/>
    </row>
    <row r="104" spans="1:12" ht="16.5" x14ac:dyDescent="0.3">
      <c r="A104" s="42"/>
      <c r="B104" s="430">
        <v>780</v>
      </c>
      <c r="C104" s="362"/>
      <c r="D104" s="431"/>
      <c r="E104" s="377"/>
      <c r="F104" s="433"/>
      <c r="G104" s="433"/>
      <c r="H104" s="378"/>
      <c r="I104" s="288"/>
      <c r="K104" s="50"/>
      <c r="L104" s="262"/>
    </row>
    <row r="105" spans="1:12" ht="16.5" x14ac:dyDescent="0.3">
      <c r="A105" s="42"/>
      <c r="B105" s="430">
        <v>795</v>
      </c>
      <c r="C105" s="362"/>
      <c r="D105" s="431"/>
      <c r="E105" s="377"/>
      <c r="F105" s="433"/>
      <c r="G105" s="433"/>
      <c r="H105" s="378"/>
      <c r="I105" s="288"/>
      <c r="K105" s="50"/>
      <c r="L105" s="262"/>
    </row>
    <row r="106" spans="1:12" ht="16.5" x14ac:dyDescent="0.3">
      <c r="A106" s="42"/>
      <c r="B106" s="430">
        <v>810</v>
      </c>
      <c r="C106" s="362"/>
      <c r="D106" s="431"/>
      <c r="E106" s="377"/>
      <c r="F106" s="433"/>
      <c r="G106" s="433"/>
      <c r="H106" s="378"/>
      <c r="I106" s="288"/>
      <c r="K106" s="50"/>
      <c r="L106" s="262"/>
    </row>
    <row r="107" spans="1:12" ht="16.5" x14ac:dyDescent="0.3">
      <c r="A107" s="42"/>
      <c r="B107" s="430">
        <v>825</v>
      </c>
      <c r="C107" s="362"/>
      <c r="D107" s="431"/>
      <c r="E107" s="377"/>
      <c r="F107" s="433"/>
      <c r="G107" s="433"/>
      <c r="H107" s="378"/>
      <c r="I107" s="288"/>
      <c r="K107" s="50"/>
      <c r="L107" s="262"/>
    </row>
    <row r="108" spans="1:12" ht="16.5" x14ac:dyDescent="0.3">
      <c r="A108" s="42"/>
      <c r="B108" s="430">
        <v>840</v>
      </c>
      <c r="C108" s="362"/>
      <c r="D108" s="431"/>
      <c r="E108" s="377"/>
      <c r="F108" s="433"/>
      <c r="G108" s="433"/>
      <c r="H108" s="378"/>
      <c r="I108" s="288"/>
      <c r="K108" s="50"/>
      <c r="L108" s="262"/>
    </row>
    <row r="109" spans="1:12" ht="16.5" x14ac:dyDescent="0.3">
      <c r="A109" s="42"/>
      <c r="B109" s="430">
        <v>855</v>
      </c>
      <c r="C109" s="362"/>
      <c r="D109" s="431"/>
      <c r="E109" s="377"/>
      <c r="F109" s="433"/>
      <c r="G109" s="433"/>
      <c r="H109" s="378"/>
      <c r="I109" s="288"/>
      <c r="K109" s="50"/>
      <c r="L109" s="262"/>
    </row>
    <row r="110" spans="1:12" ht="16.5" x14ac:dyDescent="0.3">
      <c r="A110" s="42"/>
      <c r="B110" s="430">
        <v>870</v>
      </c>
      <c r="C110" s="362"/>
      <c r="D110" s="431"/>
      <c r="E110" s="377"/>
      <c r="F110" s="433"/>
      <c r="G110" s="433"/>
      <c r="H110" s="378"/>
      <c r="I110" s="288"/>
      <c r="K110" s="50"/>
      <c r="L110" s="262"/>
    </row>
    <row r="111" spans="1:12" ht="16.5" x14ac:dyDescent="0.3">
      <c r="A111" s="42"/>
      <c r="B111" s="430">
        <v>885</v>
      </c>
      <c r="C111" s="362"/>
      <c r="D111" s="431"/>
      <c r="E111" s="377"/>
      <c r="F111" s="433"/>
      <c r="G111" s="433"/>
      <c r="H111" s="378"/>
      <c r="I111" s="288"/>
      <c r="K111" s="50"/>
      <c r="L111" s="262"/>
    </row>
    <row r="112" spans="1:12" ht="16.5" x14ac:dyDescent="0.3">
      <c r="A112" s="42"/>
      <c r="B112" s="430">
        <v>900</v>
      </c>
      <c r="C112" s="362"/>
      <c r="D112" s="431"/>
      <c r="E112" s="377"/>
      <c r="F112" s="433"/>
      <c r="G112" s="433"/>
      <c r="H112" s="378"/>
      <c r="I112" s="288"/>
      <c r="K112" s="50"/>
      <c r="L112" s="262"/>
    </row>
    <row r="113" spans="1:12" ht="16.5" x14ac:dyDescent="0.3">
      <c r="A113" s="42"/>
      <c r="B113" s="430">
        <v>915</v>
      </c>
      <c r="C113" s="362"/>
      <c r="D113" s="431"/>
      <c r="E113" s="377"/>
      <c r="F113" s="433"/>
      <c r="G113" s="433"/>
      <c r="H113" s="378"/>
      <c r="I113" s="288"/>
      <c r="K113" s="50"/>
      <c r="L113" s="262"/>
    </row>
    <row r="114" spans="1:12" ht="16.5" x14ac:dyDescent="0.3">
      <c r="A114" s="42"/>
      <c r="B114" s="430">
        <v>930</v>
      </c>
      <c r="C114" s="362"/>
      <c r="D114" s="431"/>
      <c r="E114" s="377"/>
      <c r="F114" s="433"/>
      <c r="G114" s="433"/>
      <c r="H114" s="378"/>
      <c r="I114" s="288"/>
      <c r="K114" s="50"/>
      <c r="L114" s="262"/>
    </row>
    <row r="115" spans="1:12" ht="16.5" x14ac:dyDescent="0.3">
      <c r="A115" s="42"/>
      <c r="B115" s="430">
        <v>945</v>
      </c>
      <c r="C115" s="362"/>
      <c r="D115" s="431"/>
      <c r="E115" s="377"/>
      <c r="F115" s="433"/>
      <c r="G115" s="433"/>
      <c r="H115" s="378"/>
      <c r="I115" s="288"/>
      <c r="K115" s="50"/>
      <c r="L115" s="262"/>
    </row>
    <row r="116" spans="1:12" ht="16.5" x14ac:dyDescent="0.3">
      <c r="A116" s="42"/>
      <c r="B116" s="430">
        <v>960</v>
      </c>
      <c r="C116" s="362"/>
      <c r="D116" s="431"/>
      <c r="E116" s="377"/>
      <c r="F116" s="433"/>
      <c r="G116" s="433"/>
      <c r="H116" s="378"/>
      <c r="I116" s="288"/>
      <c r="K116" s="50"/>
      <c r="L116" s="262"/>
    </row>
    <row r="117" spans="1:12" ht="16.5" x14ac:dyDescent="0.3">
      <c r="A117" s="42"/>
      <c r="B117" s="430">
        <v>975</v>
      </c>
      <c r="C117" s="362"/>
      <c r="D117" s="431"/>
      <c r="E117" s="377"/>
      <c r="F117" s="433"/>
      <c r="G117" s="433"/>
      <c r="H117" s="378"/>
      <c r="I117" s="288"/>
      <c r="K117" s="50"/>
      <c r="L117" s="262"/>
    </row>
    <row r="118" spans="1:12" ht="16.5" x14ac:dyDescent="0.3">
      <c r="A118" s="42"/>
      <c r="B118" s="430">
        <v>990</v>
      </c>
      <c r="C118" s="362"/>
      <c r="D118" s="431"/>
      <c r="E118" s="377"/>
      <c r="F118" s="433"/>
      <c r="G118" s="433"/>
      <c r="H118" s="378"/>
      <c r="I118" s="288"/>
      <c r="K118" s="50"/>
      <c r="L118" s="262"/>
    </row>
    <row r="119" spans="1:12" ht="16.5" x14ac:dyDescent="0.3">
      <c r="A119" s="42"/>
      <c r="B119" s="430">
        <v>1005</v>
      </c>
      <c r="C119" s="362"/>
      <c r="D119" s="431"/>
      <c r="E119" s="377"/>
      <c r="F119" s="433"/>
      <c r="G119" s="433"/>
      <c r="H119" s="378"/>
      <c r="I119" s="288"/>
      <c r="K119" s="50"/>
      <c r="L119" s="262"/>
    </row>
    <row r="120" spans="1:12" ht="16.5" x14ac:dyDescent="0.3">
      <c r="A120" s="42"/>
      <c r="B120" s="430">
        <v>1020</v>
      </c>
      <c r="C120" s="362"/>
      <c r="D120" s="431"/>
      <c r="E120" s="377"/>
      <c r="F120" s="433"/>
      <c r="G120" s="433"/>
      <c r="H120" s="378"/>
      <c r="I120" s="288"/>
      <c r="K120" s="50"/>
      <c r="L120" s="262"/>
    </row>
    <row r="121" spans="1:12" ht="16.5" x14ac:dyDescent="0.3">
      <c r="A121" s="42"/>
      <c r="B121" s="430">
        <v>1035</v>
      </c>
      <c r="C121" s="362"/>
      <c r="D121" s="431"/>
      <c r="E121" s="377"/>
      <c r="F121" s="433"/>
      <c r="G121" s="433"/>
      <c r="H121" s="378"/>
      <c r="I121" s="288"/>
      <c r="K121" s="50"/>
      <c r="L121" s="262"/>
    </row>
    <row r="122" spans="1:12" ht="16.5" x14ac:dyDescent="0.3">
      <c r="A122" s="42"/>
      <c r="B122" s="430">
        <v>1050</v>
      </c>
      <c r="C122" s="362"/>
      <c r="D122" s="431"/>
      <c r="E122" s="377"/>
      <c r="F122" s="433"/>
      <c r="G122" s="433"/>
      <c r="H122" s="378"/>
      <c r="I122" s="288"/>
      <c r="K122" s="50"/>
      <c r="L122" s="262"/>
    </row>
    <row r="123" spans="1:12" ht="16.5" x14ac:dyDescent="0.3">
      <c r="A123" s="42"/>
      <c r="B123" s="430">
        <v>1065</v>
      </c>
      <c r="C123" s="362"/>
      <c r="D123" s="431"/>
      <c r="E123" s="377"/>
      <c r="F123" s="433"/>
      <c r="G123" s="433"/>
      <c r="H123" s="378"/>
      <c r="I123" s="288"/>
      <c r="K123" s="50"/>
      <c r="L123" s="262"/>
    </row>
    <row r="124" spans="1:12" ht="16.5" x14ac:dyDescent="0.3">
      <c r="A124" s="42"/>
      <c r="B124" s="430">
        <v>1080</v>
      </c>
      <c r="C124" s="362"/>
      <c r="D124" s="431"/>
      <c r="E124" s="377"/>
      <c r="F124" s="433"/>
      <c r="G124" s="433"/>
      <c r="H124" s="378"/>
      <c r="I124" s="288"/>
      <c r="K124" s="50"/>
      <c r="L124" s="262"/>
    </row>
    <row r="125" spans="1:12" ht="16.5" x14ac:dyDescent="0.3">
      <c r="A125" s="42"/>
      <c r="B125" s="430">
        <v>1095</v>
      </c>
      <c r="C125" s="362"/>
      <c r="D125" s="431"/>
      <c r="E125" s="377"/>
      <c r="F125" s="433"/>
      <c r="G125" s="433"/>
      <c r="H125" s="378"/>
      <c r="I125" s="288"/>
      <c r="K125" s="50"/>
      <c r="L125" s="262"/>
    </row>
    <row r="126" spans="1:12" ht="16.5" x14ac:dyDescent="0.3">
      <c r="A126" s="42"/>
      <c r="B126" s="430">
        <v>1110</v>
      </c>
      <c r="C126" s="362"/>
      <c r="D126" s="431"/>
      <c r="E126" s="377"/>
      <c r="F126" s="433"/>
      <c r="G126" s="433"/>
      <c r="H126" s="378"/>
      <c r="I126" s="288"/>
      <c r="K126" s="50"/>
      <c r="L126" s="262"/>
    </row>
    <row r="127" spans="1:12" ht="16.5" x14ac:dyDescent="0.3">
      <c r="A127" s="42"/>
      <c r="B127" s="430">
        <v>1125</v>
      </c>
      <c r="C127" s="362"/>
      <c r="D127" s="431"/>
      <c r="E127" s="377"/>
      <c r="F127" s="433"/>
      <c r="G127" s="433"/>
      <c r="H127" s="378"/>
      <c r="I127" s="288"/>
      <c r="K127" s="50"/>
      <c r="L127" s="262"/>
    </row>
    <row r="128" spans="1:12" ht="16.5" x14ac:dyDescent="0.3">
      <c r="A128" s="42"/>
      <c r="B128" s="430">
        <v>1140</v>
      </c>
      <c r="C128" s="362"/>
      <c r="D128" s="431"/>
      <c r="E128" s="377"/>
      <c r="F128" s="433"/>
      <c r="G128" s="433"/>
      <c r="H128" s="378"/>
      <c r="I128" s="288"/>
      <c r="K128" s="50"/>
      <c r="L128" s="262"/>
    </row>
    <row r="129" spans="1:12" ht="16.5" x14ac:dyDescent="0.3">
      <c r="A129" s="42"/>
      <c r="B129" s="430">
        <v>1155</v>
      </c>
      <c r="C129" s="362"/>
      <c r="D129" s="431"/>
      <c r="E129" s="377"/>
      <c r="F129" s="433"/>
      <c r="G129" s="433"/>
      <c r="H129" s="378"/>
      <c r="I129" s="288"/>
      <c r="K129" s="50"/>
      <c r="L129" s="262"/>
    </row>
    <row r="130" spans="1:12" ht="16.5" x14ac:dyDescent="0.3">
      <c r="A130" s="42"/>
      <c r="B130" s="430">
        <v>1170</v>
      </c>
      <c r="C130" s="362"/>
      <c r="D130" s="431"/>
      <c r="E130" s="377"/>
      <c r="F130" s="433"/>
      <c r="G130" s="433"/>
      <c r="H130" s="378"/>
      <c r="I130" s="288"/>
      <c r="K130" s="50"/>
      <c r="L130" s="262"/>
    </row>
    <row r="131" spans="1:12" ht="16.5" x14ac:dyDescent="0.3">
      <c r="A131" s="42"/>
      <c r="B131" s="430">
        <v>1185</v>
      </c>
      <c r="C131" s="362"/>
      <c r="D131" s="431"/>
      <c r="E131" s="377"/>
      <c r="F131" s="433"/>
      <c r="G131" s="433"/>
      <c r="H131" s="378"/>
      <c r="I131" s="288"/>
      <c r="K131" s="50"/>
      <c r="L131" s="262"/>
    </row>
    <row r="132" spans="1:12" ht="16.5" x14ac:dyDescent="0.3">
      <c r="A132" s="42"/>
      <c r="B132" s="430">
        <v>1200</v>
      </c>
      <c r="C132" s="362"/>
      <c r="D132" s="431"/>
      <c r="E132" s="377"/>
      <c r="F132" s="433"/>
      <c r="G132" s="433"/>
      <c r="H132" s="378"/>
      <c r="I132" s="288"/>
      <c r="K132" s="50"/>
      <c r="L132" s="262"/>
    </row>
    <row r="133" spans="1:12" ht="16.5" x14ac:dyDescent="0.3">
      <c r="A133" s="42"/>
      <c r="B133" s="430">
        <v>1215</v>
      </c>
      <c r="C133" s="362"/>
      <c r="D133" s="431"/>
      <c r="E133" s="377"/>
      <c r="F133" s="433"/>
      <c r="G133" s="433"/>
      <c r="H133" s="378"/>
      <c r="I133" s="288"/>
      <c r="K133" s="50"/>
      <c r="L133" s="262"/>
    </row>
    <row r="134" spans="1:12" ht="16.5" x14ac:dyDescent="0.3">
      <c r="A134" s="42"/>
      <c r="B134" s="430">
        <v>1230</v>
      </c>
      <c r="C134" s="362"/>
      <c r="D134" s="431"/>
      <c r="E134" s="377"/>
      <c r="F134" s="433"/>
      <c r="G134" s="433"/>
      <c r="H134" s="378"/>
      <c r="I134" s="288"/>
      <c r="K134" s="50"/>
      <c r="L134" s="262"/>
    </row>
    <row r="135" spans="1:12" ht="16.5" x14ac:dyDescent="0.3">
      <c r="A135" s="42"/>
      <c r="B135" s="430">
        <v>1245</v>
      </c>
      <c r="C135" s="362"/>
      <c r="D135" s="431"/>
      <c r="E135" s="377"/>
      <c r="F135" s="433"/>
      <c r="G135" s="433"/>
      <c r="H135" s="378"/>
      <c r="I135" s="288"/>
      <c r="K135" s="50"/>
      <c r="L135" s="262"/>
    </row>
    <row r="136" spans="1:12" ht="16.5" x14ac:dyDescent="0.3">
      <c r="A136" s="42"/>
      <c r="B136" s="430">
        <v>1260</v>
      </c>
      <c r="C136" s="362"/>
      <c r="D136" s="431"/>
      <c r="E136" s="377"/>
      <c r="F136" s="433"/>
      <c r="G136" s="433"/>
      <c r="H136" s="378"/>
      <c r="I136" s="288"/>
      <c r="K136" s="50"/>
      <c r="L136" s="262"/>
    </row>
    <row r="137" spans="1:12" ht="16.5" x14ac:dyDescent="0.3">
      <c r="A137" s="42"/>
      <c r="B137" s="430">
        <v>1275</v>
      </c>
      <c r="C137" s="362"/>
      <c r="D137" s="431"/>
      <c r="E137" s="377"/>
      <c r="F137" s="433"/>
      <c r="G137" s="433"/>
      <c r="H137" s="378"/>
      <c r="I137" s="288"/>
      <c r="K137" s="50"/>
      <c r="L137" s="262"/>
    </row>
    <row r="138" spans="1:12" ht="16.5" x14ac:dyDescent="0.3">
      <c r="A138" s="42"/>
      <c r="B138" s="430">
        <v>1290</v>
      </c>
      <c r="C138" s="362"/>
      <c r="D138" s="431"/>
      <c r="E138" s="377"/>
      <c r="F138" s="433"/>
      <c r="G138" s="433"/>
      <c r="H138" s="378"/>
      <c r="I138" s="288"/>
      <c r="K138" s="50"/>
      <c r="L138" s="262"/>
    </row>
    <row r="139" spans="1:12" ht="16.5" x14ac:dyDescent="0.3">
      <c r="A139" s="42"/>
      <c r="B139" s="430">
        <v>1305</v>
      </c>
      <c r="C139" s="362"/>
      <c r="D139" s="431"/>
      <c r="E139" s="377"/>
      <c r="F139" s="433"/>
      <c r="G139" s="433"/>
      <c r="H139" s="378"/>
      <c r="I139" s="288"/>
      <c r="K139" s="50"/>
      <c r="L139" s="262"/>
    </row>
    <row r="140" spans="1:12" ht="16.5" x14ac:dyDescent="0.3">
      <c r="A140" s="42"/>
      <c r="B140" s="430">
        <v>1320</v>
      </c>
      <c r="C140" s="362"/>
      <c r="D140" s="431"/>
      <c r="E140" s="377"/>
      <c r="F140" s="433"/>
      <c r="G140" s="433"/>
      <c r="H140" s="378"/>
      <c r="I140" s="288"/>
      <c r="K140" s="50"/>
      <c r="L140" s="262"/>
    </row>
    <row r="141" spans="1:12" ht="16.5" x14ac:dyDescent="0.3">
      <c r="A141" s="42"/>
      <c r="B141" s="430">
        <v>1335</v>
      </c>
      <c r="C141" s="362"/>
      <c r="D141" s="431"/>
      <c r="E141" s="377"/>
      <c r="F141" s="433"/>
      <c r="G141" s="433"/>
      <c r="H141" s="378"/>
      <c r="I141" s="288"/>
      <c r="K141" s="50"/>
      <c r="L141" s="262"/>
    </row>
    <row r="142" spans="1:12" ht="16.5" x14ac:dyDescent="0.3">
      <c r="A142" s="42"/>
      <c r="B142" s="430">
        <v>1350</v>
      </c>
      <c r="C142" s="362"/>
      <c r="D142" s="431"/>
      <c r="E142" s="377"/>
      <c r="F142" s="433"/>
      <c r="G142" s="433"/>
      <c r="H142" s="378"/>
      <c r="I142" s="288"/>
      <c r="K142" s="50"/>
      <c r="L142" s="262"/>
    </row>
    <row r="143" spans="1:12" ht="16.5" x14ac:dyDescent="0.3">
      <c r="A143" s="42"/>
      <c r="B143" s="430">
        <v>1365</v>
      </c>
      <c r="C143" s="362"/>
      <c r="D143" s="431"/>
      <c r="E143" s="377"/>
      <c r="F143" s="433"/>
      <c r="G143" s="433"/>
      <c r="H143" s="378"/>
      <c r="I143" s="288"/>
      <c r="K143" s="50"/>
      <c r="L143" s="262"/>
    </row>
    <row r="144" spans="1:12" ht="16.5" x14ac:dyDescent="0.3">
      <c r="A144" s="42"/>
      <c r="B144" s="430">
        <v>1380</v>
      </c>
      <c r="C144" s="362"/>
      <c r="D144" s="431"/>
      <c r="E144" s="377"/>
      <c r="F144" s="433"/>
      <c r="G144" s="433"/>
      <c r="H144" s="378"/>
      <c r="I144" s="288"/>
      <c r="K144" s="50"/>
      <c r="L144" s="262"/>
    </row>
    <row r="145" spans="1:12" ht="16.5" x14ac:dyDescent="0.3">
      <c r="A145" s="42"/>
      <c r="B145" s="430">
        <v>1395</v>
      </c>
      <c r="C145" s="362"/>
      <c r="D145" s="431"/>
      <c r="E145" s="377"/>
      <c r="F145" s="433"/>
      <c r="G145" s="433"/>
      <c r="H145" s="378"/>
      <c r="I145" s="288"/>
      <c r="K145" s="50"/>
      <c r="L145" s="262"/>
    </row>
    <row r="146" spans="1:12" ht="16.5" x14ac:dyDescent="0.3">
      <c r="A146" s="42"/>
      <c r="B146" s="430">
        <v>1410</v>
      </c>
      <c r="C146" s="362"/>
      <c r="D146" s="431"/>
      <c r="E146" s="377"/>
      <c r="F146" s="433"/>
      <c r="G146" s="433"/>
      <c r="H146" s="378"/>
      <c r="I146" s="288"/>
      <c r="K146" s="50"/>
      <c r="L146" s="262"/>
    </row>
    <row r="147" spans="1:12" ht="16.5" x14ac:dyDescent="0.3">
      <c r="A147" s="42"/>
      <c r="B147" s="430">
        <v>1425</v>
      </c>
      <c r="C147" s="362"/>
      <c r="D147" s="431"/>
      <c r="E147" s="377"/>
      <c r="F147" s="433"/>
      <c r="G147" s="433"/>
      <c r="H147" s="378"/>
      <c r="I147" s="288"/>
      <c r="K147" s="50"/>
      <c r="L147" s="262"/>
    </row>
    <row r="148" spans="1:12" ht="16.5" x14ac:dyDescent="0.3">
      <c r="A148" s="42"/>
      <c r="B148" s="430">
        <v>1440</v>
      </c>
      <c r="C148" s="362"/>
      <c r="D148" s="431"/>
      <c r="E148" s="377"/>
      <c r="F148" s="433"/>
      <c r="G148" s="433"/>
      <c r="H148" s="378"/>
      <c r="I148" s="288"/>
      <c r="K148" s="50"/>
      <c r="L148" s="262"/>
    </row>
    <row r="149" spans="1:12" ht="16.5" x14ac:dyDescent="0.3">
      <c r="A149" s="42"/>
      <c r="B149" s="430">
        <v>1455</v>
      </c>
      <c r="C149" s="362"/>
      <c r="D149" s="431"/>
      <c r="E149" s="377"/>
      <c r="F149" s="433"/>
      <c r="G149" s="433"/>
      <c r="H149" s="378"/>
      <c r="I149" s="288"/>
      <c r="K149" s="50"/>
      <c r="L149" s="262"/>
    </row>
    <row r="150" spans="1:12" ht="16.5" x14ac:dyDescent="0.3">
      <c r="A150" s="42"/>
      <c r="B150" s="430">
        <v>1470</v>
      </c>
      <c r="C150" s="362"/>
      <c r="D150" s="431"/>
      <c r="E150" s="377"/>
      <c r="F150" s="433"/>
      <c r="G150" s="433"/>
      <c r="H150" s="378"/>
      <c r="I150" s="288"/>
      <c r="K150" s="50"/>
      <c r="L150" s="262"/>
    </row>
    <row r="151" spans="1:12" ht="16.5" x14ac:dyDescent="0.3">
      <c r="A151" s="42"/>
      <c r="B151" s="430">
        <v>1485</v>
      </c>
      <c r="C151" s="362"/>
      <c r="D151" s="431"/>
      <c r="E151" s="377"/>
      <c r="F151" s="433"/>
      <c r="G151" s="433"/>
      <c r="H151" s="378"/>
      <c r="I151" s="288"/>
      <c r="K151" s="50"/>
      <c r="L151" s="262"/>
    </row>
    <row r="152" spans="1:12" ht="16.5" x14ac:dyDescent="0.3">
      <c r="A152" s="42"/>
      <c r="B152" s="430">
        <v>1500</v>
      </c>
      <c r="C152" s="362"/>
      <c r="D152" s="431"/>
      <c r="E152" s="377"/>
      <c r="F152" s="433"/>
      <c r="G152" s="433"/>
      <c r="H152" s="378"/>
      <c r="I152" s="288"/>
      <c r="K152" s="50"/>
      <c r="L152" s="262"/>
    </row>
    <row r="153" spans="1:12" ht="16.5" x14ac:dyDescent="0.3">
      <c r="A153" s="42"/>
      <c r="B153" s="430">
        <v>1515</v>
      </c>
      <c r="C153" s="362"/>
      <c r="D153" s="431"/>
      <c r="E153" s="377"/>
      <c r="F153" s="433"/>
      <c r="G153" s="433"/>
      <c r="H153" s="378"/>
      <c r="I153" s="288"/>
      <c r="K153" s="50"/>
      <c r="L153" s="262"/>
    </row>
    <row r="154" spans="1:12" ht="16.5" x14ac:dyDescent="0.3">
      <c r="A154" s="42"/>
      <c r="B154" s="430">
        <v>1530</v>
      </c>
      <c r="C154" s="362"/>
      <c r="D154" s="431"/>
      <c r="E154" s="377"/>
      <c r="F154" s="433"/>
      <c r="G154" s="433"/>
      <c r="H154" s="378"/>
      <c r="I154" s="288"/>
      <c r="K154" s="50"/>
      <c r="L154" s="262"/>
    </row>
    <row r="155" spans="1:12" ht="16.5" x14ac:dyDescent="0.3">
      <c r="A155" s="42"/>
      <c r="B155" s="430">
        <v>1545</v>
      </c>
      <c r="C155" s="362"/>
      <c r="D155" s="431"/>
      <c r="E155" s="377"/>
      <c r="F155" s="433"/>
      <c r="G155" s="433"/>
      <c r="H155" s="378"/>
      <c r="I155" s="288"/>
      <c r="K155" s="50"/>
      <c r="L155" s="262"/>
    </row>
    <row r="156" spans="1:12" ht="16.5" x14ac:dyDescent="0.3">
      <c r="A156" s="42"/>
      <c r="B156" s="430">
        <v>1560</v>
      </c>
      <c r="C156" s="362"/>
      <c r="D156" s="431"/>
      <c r="E156" s="377"/>
      <c r="F156" s="433"/>
      <c r="G156" s="433"/>
      <c r="H156" s="378"/>
      <c r="I156" s="288"/>
      <c r="K156" s="50"/>
      <c r="L156" s="262"/>
    </row>
    <row r="157" spans="1:12" ht="16.5" x14ac:dyDescent="0.3">
      <c r="A157" s="42"/>
      <c r="B157" s="430">
        <v>1575</v>
      </c>
      <c r="C157" s="362"/>
      <c r="D157" s="431"/>
      <c r="E157" s="377"/>
      <c r="F157" s="433"/>
      <c r="G157" s="433"/>
      <c r="H157" s="378"/>
      <c r="I157" s="288"/>
      <c r="K157" s="50"/>
      <c r="L157" s="262"/>
    </row>
    <row r="158" spans="1:12" ht="16.5" x14ac:dyDescent="0.3">
      <c r="A158" s="42"/>
      <c r="B158" s="430">
        <v>1590</v>
      </c>
      <c r="C158" s="362"/>
      <c r="D158" s="431"/>
      <c r="E158" s="377"/>
      <c r="F158" s="433"/>
      <c r="G158" s="433"/>
      <c r="H158" s="378"/>
      <c r="I158" s="288"/>
      <c r="K158" s="50"/>
      <c r="L158" s="262"/>
    </row>
    <row r="159" spans="1:12" ht="16.5" x14ac:dyDescent="0.3">
      <c r="A159" s="42"/>
      <c r="B159" s="430">
        <v>1605</v>
      </c>
      <c r="C159" s="362"/>
      <c r="D159" s="431"/>
      <c r="E159" s="377"/>
      <c r="F159" s="433"/>
      <c r="G159" s="433"/>
      <c r="H159" s="378"/>
      <c r="I159" s="288"/>
      <c r="K159" s="50"/>
      <c r="L159" s="262"/>
    </row>
    <row r="160" spans="1:12" ht="16.5" x14ac:dyDescent="0.3">
      <c r="A160" s="42"/>
      <c r="B160" s="430">
        <v>1620</v>
      </c>
      <c r="C160" s="362"/>
      <c r="D160" s="431"/>
      <c r="E160" s="377"/>
      <c r="F160" s="433"/>
      <c r="G160" s="433"/>
      <c r="H160" s="378"/>
      <c r="I160" s="288"/>
      <c r="K160" s="50"/>
      <c r="L160" s="262"/>
    </row>
    <row r="161" spans="1:12" ht="16.5" x14ac:dyDescent="0.3">
      <c r="A161" s="42"/>
      <c r="B161" s="430">
        <v>1635</v>
      </c>
      <c r="C161" s="362"/>
      <c r="D161" s="431"/>
      <c r="E161" s="377"/>
      <c r="F161" s="433"/>
      <c r="G161" s="433"/>
      <c r="H161" s="378"/>
      <c r="I161" s="288"/>
      <c r="K161" s="50"/>
      <c r="L161" s="262"/>
    </row>
    <row r="162" spans="1:12" ht="16.5" x14ac:dyDescent="0.3">
      <c r="A162" s="42"/>
      <c r="B162" s="430">
        <v>1650</v>
      </c>
      <c r="C162" s="362"/>
      <c r="D162" s="431"/>
      <c r="E162" s="377"/>
      <c r="F162" s="433"/>
      <c r="G162" s="433"/>
      <c r="H162" s="378"/>
      <c r="I162" s="288"/>
      <c r="K162" s="50"/>
      <c r="L162" s="262"/>
    </row>
    <row r="163" spans="1:12" ht="16.5" x14ac:dyDescent="0.3">
      <c r="A163" s="42"/>
      <c r="B163" s="430">
        <v>1665</v>
      </c>
      <c r="C163" s="362"/>
      <c r="D163" s="431"/>
      <c r="E163" s="377"/>
      <c r="F163" s="433"/>
      <c r="G163" s="433"/>
      <c r="H163" s="378"/>
      <c r="I163" s="288"/>
      <c r="K163" s="50"/>
      <c r="L163" s="262"/>
    </row>
    <row r="164" spans="1:12" ht="16.5" x14ac:dyDescent="0.3">
      <c r="A164" s="42"/>
      <c r="B164" s="430">
        <v>1680</v>
      </c>
      <c r="C164" s="362"/>
      <c r="D164" s="431"/>
      <c r="E164" s="377"/>
      <c r="F164" s="433"/>
      <c r="G164" s="433"/>
      <c r="H164" s="378"/>
      <c r="I164" s="288"/>
      <c r="K164" s="50"/>
      <c r="L164" s="262"/>
    </row>
    <row r="165" spans="1:12" ht="16.5" x14ac:dyDescent="0.3">
      <c r="A165" s="42"/>
      <c r="B165" s="430">
        <v>1695</v>
      </c>
      <c r="C165" s="362"/>
      <c r="D165" s="431"/>
      <c r="E165" s="377"/>
      <c r="F165" s="433"/>
      <c r="G165" s="433"/>
      <c r="H165" s="378"/>
      <c r="I165" s="288"/>
      <c r="K165" s="50"/>
      <c r="L165" s="262"/>
    </row>
    <row r="166" spans="1:12" ht="16.5" x14ac:dyDescent="0.3">
      <c r="A166" s="42"/>
      <c r="B166" s="430">
        <v>1710</v>
      </c>
      <c r="C166" s="362"/>
      <c r="D166" s="431"/>
      <c r="E166" s="377"/>
      <c r="F166" s="433"/>
      <c r="G166" s="433"/>
      <c r="H166" s="378"/>
      <c r="I166" s="288"/>
      <c r="K166" s="50"/>
      <c r="L166" s="262"/>
    </row>
    <row r="167" spans="1:12" ht="16.5" x14ac:dyDescent="0.3">
      <c r="A167" s="42"/>
      <c r="B167" s="430">
        <v>1725</v>
      </c>
      <c r="C167" s="362"/>
      <c r="D167" s="431"/>
      <c r="E167" s="377"/>
      <c r="F167" s="433"/>
      <c r="G167" s="433"/>
      <c r="H167" s="378"/>
      <c r="I167" s="288"/>
      <c r="K167" s="50"/>
      <c r="L167" s="262"/>
    </row>
    <row r="168" spans="1:12" ht="16.5" x14ac:dyDescent="0.3">
      <c r="A168" s="42"/>
      <c r="B168" s="430">
        <v>1740</v>
      </c>
      <c r="C168" s="362"/>
      <c r="D168" s="431"/>
      <c r="E168" s="377"/>
      <c r="F168" s="433"/>
      <c r="G168" s="433"/>
      <c r="H168" s="378"/>
      <c r="I168" s="288"/>
      <c r="K168" s="50"/>
      <c r="L168" s="262"/>
    </row>
    <row r="169" spans="1:12" ht="16.5" x14ac:dyDescent="0.3">
      <c r="A169" s="42"/>
      <c r="B169" s="430">
        <v>1755</v>
      </c>
      <c r="C169" s="362"/>
      <c r="D169" s="431"/>
      <c r="E169" s="377"/>
      <c r="F169" s="433"/>
      <c r="G169" s="433"/>
      <c r="H169" s="378"/>
      <c r="I169" s="288"/>
      <c r="K169" s="50"/>
      <c r="L169" s="262"/>
    </row>
    <row r="170" spans="1:12" ht="16.5" x14ac:dyDescent="0.3">
      <c r="A170" s="42"/>
      <c r="B170" s="430">
        <v>1770</v>
      </c>
      <c r="C170" s="362"/>
      <c r="D170" s="431"/>
      <c r="E170" s="377"/>
      <c r="F170" s="433"/>
      <c r="G170" s="433"/>
      <c r="H170" s="378"/>
      <c r="I170" s="288"/>
      <c r="K170" s="50"/>
      <c r="L170" s="262"/>
    </row>
    <row r="171" spans="1:12" ht="16.5" x14ac:dyDescent="0.3">
      <c r="A171" s="42"/>
      <c r="B171" s="430">
        <v>1785</v>
      </c>
      <c r="C171" s="362"/>
      <c r="D171" s="431"/>
      <c r="E171" s="377"/>
      <c r="F171" s="433"/>
      <c r="G171" s="433"/>
      <c r="H171" s="378"/>
      <c r="I171" s="288"/>
      <c r="K171" s="50"/>
      <c r="L171" s="262"/>
    </row>
    <row r="172" spans="1:12" ht="16.5" x14ac:dyDescent="0.3">
      <c r="A172" s="42"/>
      <c r="B172" s="430">
        <v>1800</v>
      </c>
      <c r="C172" s="362"/>
      <c r="D172" s="431"/>
      <c r="E172" s="377"/>
      <c r="F172" s="433"/>
      <c r="G172" s="433"/>
      <c r="H172" s="378"/>
      <c r="I172" s="288"/>
      <c r="K172" s="50"/>
      <c r="L172" s="262"/>
    </row>
    <row r="173" spans="1:12" ht="16.5" x14ac:dyDescent="0.3">
      <c r="A173" s="42"/>
      <c r="B173" s="430">
        <v>1815</v>
      </c>
      <c r="C173" s="362"/>
      <c r="D173" s="431"/>
      <c r="E173" s="377"/>
      <c r="F173" s="433"/>
      <c r="G173" s="433"/>
      <c r="H173" s="378"/>
      <c r="I173" s="288"/>
      <c r="K173" s="50"/>
      <c r="L173" s="262"/>
    </row>
    <row r="174" spans="1:12" ht="16.5" x14ac:dyDescent="0.3">
      <c r="A174" s="42"/>
      <c r="B174" s="430">
        <v>1830</v>
      </c>
      <c r="C174" s="362"/>
      <c r="D174" s="431"/>
      <c r="E174" s="377"/>
      <c r="F174" s="433"/>
      <c r="G174" s="433"/>
      <c r="H174" s="378"/>
      <c r="I174" s="288"/>
      <c r="K174" s="50"/>
      <c r="L174" s="262"/>
    </row>
    <row r="175" spans="1:12" ht="16.5" x14ac:dyDescent="0.3">
      <c r="A175" s="42"/>
      <c r="B175" s="430">
        <v>1845</v>
      </c>
      <c r="C175" s="362"/>
      <c r="D175" s="431"/>
      <c r="E175" s="377"/>
      <c r="F175" s="433"/>
      <c r="G175" s="433"/>
      <c r="H175" s="378"/>
      <c r="I175" s="288"/>
      <c r="K175" s="50"/>
      <c r="L175" s="262"/>
    </row>
    <row r="176" spans="1:12" ht="16.5" x14ac:dyDescent="0.3">
      <c r="A176" s="42"/>
      <c r="B176" s="430">
        <v>1860</v>
      </c>
      <c r="C176" s="362"/>
      <c r="D176" s="431"/>
      <c r="E176" s="377"/>
      <c r="F176" s="433"/>
      <c r="G176" s="433"/>
      <c r="H176" s="378"/>
      <c r="I176" s="288"/>
      <c r="K176" s="50"/>
      <c r="L176" s="262"/>
    </row>
    <row r="177" spans="1:12" ht="16.5" x14ac:dyDescent="0.3">
      <c r="A177" s="42"/>
      <c r="B177" s="430">
        <v>1875</v>
      </c>
      <c r="C177" s="362"/>
      <c r="D177" s="431"/>
      <c r="E177" s="377"/>
      <c r="F177" s="433"/>
      <c r="G177" s="433"/>
      <c r="H177" s="378"/>
      <c r="I177" s="288"/>
      <c r="K177" s="50"/>
      <c r="L177" s="262"/>
    </row>
    <row r="178" spans="1:12" ht="16.5" x14ac:dyDescent="0.3">
      <c r="A178" s="42"/>
      <c r="B178" s="430">
        <v>1890</v>
      </c>
      <c r="C178" s="362"/>
      <c r="D178" s="431"/>
      <c r="E178" s="377"/>
      <c r="F178" s="433"/>
      <c r="G178" s="433"/>
      <c r="H178" s="378"/>
      <c r="I178" s="288"/>
      <c r="K178" s="50"/>
      <c r="L178" s="262"/>
    </row>
    <row r="179" spans="1:12" ht="16.5" x14ac:dyDescent="0.3">
      <c r="A179" s="42"/>
      <c r="B179" s="430">
        <v>1905</v>
      </c>
      <c r="C179" s="362"/>
      <c r="D179" s="431"/>
      <c r="E179" s="377"/>
      <c r="F179" s="433"/>
      <c r="G179" s="433"/>
      <c r="H179" s="378"/>
      <c r="I179" s="288"/>
      <c r="K179" s="50"/>
      <c r="L179" s="262"/>
    </row>
    <row r="180" spans="1:12" ht="16.5" x14ac:dyDescent="0.3">
      <c r="A180" s="42"/>
      <c r="B180" s="430">
        <v>1920</v>
      </c>
      <c r="C180" s="362"/>
      <c r="D180" s="431"/>
      <c r="E180" s="377"/>
      <c r="F180" s="433"/>
      <c r="G180" s="433"/>
      <c r="H180" s="378"/>
      <c r="I180" s="288"/>
      <c r="K180" s="50"/>
      <c r="L180" s="262"/>
    </row>
    <row r="181" spans="1:12" ht="16.5" x14ac:dyDescent="0.3">
      <c r="A181" s="42"/>
      <c r="B181" s="430">
        <v>1935</v>
      </c>
      <c r="C181" s="362"/>
      <c r="D181" s="431"/>
      <c r="E181" s="377"/>
      <c r="F181" s="433"/>
      <c r="G181" s="433"/>
      <c r="H181" s="378"/>
      <c r="I181" s="288"/>
      <c r="K181" s="50"/>
      <c r="L181" s="262"/>
    </row>
    <row r="182" spans="1:12" ht="16.5" x14ac:dyDescent="0.3">
      <c r="A182" s="42"/>
      <c r="B182" s="430">
        <v>1950</v>
      </c>
      <c r="C182" s="362"/>
      <c r="D182" s="431"/>
      <c r="E182" s="377"/>
      <c r="F182" s="433"/>
      <c r="G182" s="433"/>
      <c r="H182" s="378"/>
      <c r="I182" s="288"/>
      <c r="K182" s="50"/>
      <c r="L182" s="262"/>
    </row>
    <row r="183" spans="1:12" ht="16.5" x14ac:dyDescent="0.3">
      <c r="A183" s="42"/>
      <c r="B183" s="430">
        <v>1965</v>
      </c>
      <c r="C183" s="362"/>
      <c r="D183" s="431"/>
      <c r="E183" s="377"/>
      <c r="F183" s="433"/>
      <c r="G183" s="433"/>
      <c r="H183" s="378"/>
      <c r="I183" s="288"/>
      <c r="K183" s="50"/>
      <c r="L183" s="262"/>
    </row>
    <row r="184" spans="1:12" ht="16.5" x14ac:dyDescent="0.3">
      <c r="A184" s="42"/>
      <c r="B184" s="430">
        <v>1980</v>
      </c>
      <c r="C184" s="362"/>
      <c r="D184" s="431"/>
      <c r="E184" s="377"/>
      <c r="F184" s="433"/>
      <c r="G184" s="433"/>
      <c r="H184" s="378"/>
      <c r="I184" s="288"/>
      <c r="K184" s="50"/>
      <c r="L184" s="262"/>
    </row>
    <row r="185" spans="1:12" ht="16.5" x14ac:dyDescent="0.3">
      <c r="A185" s="42"/>
      <c r="B185" s="430">
        <v>1995</v>
      </c>
      <c r="C185" s="362"/>
      <c r="D185" s="431"/>
      <c r="E185" s="377"/>
      <c r="F185" s="433"/>
      <c r="G185" s="433"/>
      <c r="H185" s="378"/>
      <c r="I185" s="288"/>
      <c r="K185" s="50"/>
      <c r="L185" s="262"/>
    </row>
    <row r="186" spans="1:12" ht="16.5" x14ac:dyDescent="0.3">
      <c r="A186" s="42"/>
      <c r="B186" s="430">
        <v>2010</v>
      </c>
      <c r="C186" s="362"/>
      <c r="D186" s="431"/>
      <c r="E186" s="377"/>
      <c r="F186" s="433"/>
      <c r="G186" s="433"/>
      <c r="H186" s="378"/>
      <c r="I186" s="288"/>
      <c r="K186" s="50"/>
      <c r="L186" s="262"/>
    </row>
    <row r="187" spans="1:12" ht="16.5" x14ac:dyDescent="0.3">
      <c r="A187" s="42"/>
      <c r="B187" s="430">
        <v>2025</v>
      </c>
      <c r="C187" s="362"/>
      <c r="D187" s="431"/>
      <c r="E187" s="377"/>
      <c r="F187" s="433"/>
      <c r="G187" s="433"/>
      <c r="H187" s="378"/>
      <c r="I187" s="288"/>
      <c r="K187" s="50"/>
      <c r="L187" s="262"/>
    </row>
    <row r="188" spans="1:12" ht="16.5" x14ac:dyDescent="0.3">
      <c r="A188" s="42"/>
      <c r="B188" s="430">
        <v>2040</v>
      </c>
      <c r="C188" s="362"/>
      <c r="D188" s="431"/>
      <c r="E188" s="377"/>
      <c r="F188" s="433"/>
      <c r="G188" s="433"/>
      <c r="H188" s="378"/>
      <c r="I188" s="288"/>
      <c r="K188" s="50"/>
      <c r="L188" s="262"/>
    </row>
    <row r="189" spans="1:12" ht="16.5" x14ac:dyDescent="0.3">
      <c r="A189" s="42"/>
      <c r="B189" s="430">
        <v>2055</v>
      </c>
      <c r="C189" s="362"/>
      <c r="D189" s="431"/>
      <c r="E189" s="377"/>
      <c r="F189" s="433"/>
      <c r="G189" s="433"/>
      <c r="H189" s="378"/>
      <c r="I189" s="288"/>
      <c r="K189" s="50"/>
      <c r="L189" s="262"/>
    </row>
    <row r="190" spans="1:12" ht="16.5" x14ac:dyDescent="0.3">
      <c r="A190" s="42"/>
      <c r="B190" s="430">
        <v>2070</v>
      </c>
      <c r="C190" s="362"/>
      <c r="D190" s="431"/>
      <c r="E190" s="377"/>
      <c r="F190" s="433"/>
      <c r="G190" s="433"/>
      <c r="H190" s="378"/>
      <c r="I190" s="288"/>
      <c r="K190" s="50"/>
      <c r="L190" s="262"/>
    </row>
    <row r="191" spans="1:12" ht="16.5" x14ac:dyDescent="0.3">
      <c r="A191" s="42"/>
      <c r="B191" s="430">
        <v>2085</v>
      </c>
      <c r="C191" s="362"/>
      <c r="D191" s="431"/>
      <c r="E191" s="377"/>
      <c r="F191" s="433"/>
      <c r="G191" s="433"/>
      <c r="H191" s="378"/>
      <c r="I191" s="288"/>
      <c r="K191" s="50"/>
      <c r="L191" s="262"/>
    </row>
    <row r="192" spans="1:12" ht="16.5" x14ac:dyDescent="0.3">
      <c r="A192" s="42"/>
      <c r="B192" s="430">
        <v>2100</v>
      </c>
      <c r="C192" s="362"/>
      <c r="D192" s="431"/>
      <c r="E192" s="377"/>
      <c r="F192" s="433"/>
      <c r="G192" s="433"/>
      <c r="H192" s="378"/>
      <c r="I192" s="288"/>
      <c r="K192" s="50"/>
      <c r="L192" s="262"/>
    </row>
    <row r="193" spans="1:12" ht="16.5" x14ac:dyDescent="0.3">
      <c r="A193" s="42"/>
      <c r="B193" s="430">
        <v>2115</v>
      </c>
      <c r="C193" s="362"/>
      <c r="D193" s="431"/>
      <c r="E193" s="377"/>
      <c r="F193" s="433"/>
      <c r="G193" s="433"/>
      <c r="H193" s="378"/>
      <c r="I193" s="288"/>
      <c r="K193" s="50"/>
      <c r="L193" s="262"/>
    </row>
    <row r="194" spans="1:12" ht="16.5" x14ac:dyDescent="0.3">
      <c r="A194" s="42"/>
      <c r="B194" s="430">
        <v>2130</v>
      </c>
      <c r="C194" s="362"/>
      <c r="D194" s="431"/>
      <c r="E194" s="377"/>
      <c r="F194" s="433"/>
      <c r="G194" s="433"/>
      <c r="H194" s="378"/>
      <c r="I194" s="288"/>
      <c r="K194" s="50"/>
      <c r="L194" s="262"/>
    </row>
    <row r="195" spans="1:12" ht="16.5" x14ac:dyDescent="0.3">
      <c r="A195" s="42"/>
      <c r="B195" s="430">
        <v>2145</v>
      </c>
      <c r="C195" s="362"/>
      <c r="D195" s="431"/>
      <c r="E195" s="377"/>
      <c r="F195" s="433"/>
      <c r="G195" s="433"/>
      <c r="H195" s="378"/>
      <c r="I195" s="288"/>
      <c r="K195" s="50"/>
      <c r="L195" s="262"/>
    </row>
    <row r="196" spans="1:12" ht="16.5" x14ac:dyDescent="0.3">
      <c r="A196" s="42"/>
      <c r="B196" s="430">
        <v>2160</v>
      </c>
      <c r="C196" s="362"/>
      <c r="D196" s="431"/>
      <c r="E196" s="377"/>
      <c r="F196" s="433"/>
      <c r="G196" s="433"/>
      <c r="H196" s="378"/>
      <c r="I196" s="288"/>
      <c r="K196" s="50"/>
      <c r="L196" s="262"/>
    </row>
    <row r="197" spans="1:12" ht="16.5" x14ac:dyDescent="0.3">
      <c r="A197" s="42"/>
      <c r="B197" s="430">
        <v>2175</v>
      </c>
      <c r="C197" s="362"/>
      <c r="D197" s="431"/>
      <c r="E197" s="377"/>
      <c r="F197" s="433"/>
      <c r="G197" s="433"/>
      <c r="H197" s="378"/>
      <c r="I197" s="288"/>
      <c r="K197" s="50"/>
      <c r="L197" s="262"/>
    </row>
    <row r="198" spans="1:12" ht="16.5" x14ac:dyDescent="0.3">
      <c r="A198" s="42"/>
      <c r="B198" s="430">
        <v>2190</v>
      </c>
      <c r="C198" s="362"/>
      <c r="D198" s="431"/>
      <c r="E198" s="377"/>
      <c r="F198" s="433"/>
      <c r="G198" s="433"/>
      <c r="H198" s="378"/>
      <c r="I198" s="288"/>
      <c r="K198" s="50"/>
      <c r="L198" s="262"/>
    </row>
    <row r="199" spans="1:12" ht="16.5" x14ac:dyDescent="0.3">
      <c r="A199" s="42"/>
      <c r="B199" s="430">
        <v>2205</v>
      </c>
      <c r="C199" s="362"/>
      <c r="D199" s="431"/>
      <c r="E199" s="377"/>
      <c r="F199" s="433"/>
      <c r="G199" s="433"/>
      <c r="H199" s="378"/>
      <c r="I199" s="288"/>
      <c r="K199" s="50"/>
      <c r="L199" s="262"/>
    </row>
    <row r="200" spans="1:12" ht="16.5" x14ac:dyDescent="0.3">
      <c r="A200" s="42"/>
      <c r="B200" s="430">
        <v>2220</v>
      </c>
      <c r="C200" s="362"/>
      <c r="D200" s="431"/>
      <c r="E200" s="377"/>
      <c r="F200" s="433"/>
      <c r="G200" s="433"/>
      <c r="H200" s="378"/>
      <c r="I200" s="288"/>
      <c r="K200" s="50"/>
      <c r="L200" s="262"/>
    </row>
    <row r="201" spans="1:12" ht="16.5" x14ac:dyDescent="0.3">
      <c r="A201" s="42"/>
      <c r="B201" s="430">
        <v>2235</v>
      </c>
      <c r="C201" s="362"/>
      <c r="D201" s="431"/>
      <c r="E201" s="377"/>
      <c r="F201" s="433"/>
      <c r="G201" s="433"/>
      <c r="H201" s="378"/>
      <c r="I201" s="288"/>
      <c r="K201" s="50"/>
      <c r="L201" s="262"/>
    </row>
    <row r="202" spans="1:12" ht="16.5" x14ac:dyDescent="0.3">
      <c r="A202" s="42"/>
      <c r="B202" s="430">
        <v>2250</v>
      </c>
      <c r="C202" s="362"/>
      <c r="D202" s="431"/>
      <c r="E202" s="377"/>
      <c r="F202" s="433"/>
      <c r="G202" s="433"/>
      <c r="H202" s="378"/>
      <c r="I202" s="288"/>
      <c r="K202" s="50"/>
      <c r="L202" s="262"/>
    </row>
    <row r="203" spans="1:12" ht="16.5" x14ac:dyDescent="0.3">
      <c r="A203" s="42"/>
      <c r="B203" s="430">
        <v>2265</v>
      </c>
      <c r="C203" s="362"/>
      <c r="D203" s="431"/>
      <c r="E203" s="377"/>
      <c r="F203" s="433"/>
      <c r="G203" s="433"/>
      <c r="H203" s="378"/>
      <c r="I203" s="288"/>
      <c r="K203" s="50"/>
      <c r="L203" s="262"/>
    </row>
    <row r="204" spans="1:12" ht="16.5" x14ac:dyDescent="0.3">
      <c r="A204" s="42"/>
      <c r="B204" s="430">
        <v>2280</v>
      </c>
      <c r="C204" s="362"/>
      <c r="D204" s="431"/>
      <c r="E204" s="377"/>
      <c r="F204" s="433"/>
      <c r="G204" s="433"/>
      <c r="H204" s="378"/>
      <c r="I204" s="288"/>
      <c r="K204" s="50"/>
      <c r="L204" s="262"/>
    </row>
    <row r="205" spans="1:12" ht="16.5" x14ac:dyDescent="0.3">
      <c r="A205" s="42"/>
      <c r="B205" s="430">
        <v>2295</v>
      </c>
      <c r="C205" s="362"/>
      <c r="D205" s="431"/>
      <c r="E205" s="377"/>
      <c r="F205" s="433"/>
      <c r="G205" s="433"/>
      <c r="H205" s="378"/>
      <c r="I205" s="288"/>
      <c r="K205" s="50"/>
      <c r="L205" s="262"/>
    </row>
    <row r="206" spans="1:12" ht="16.5" x14ac:dyDescent="0.3">
      <c r="A206" s="42"/>
      <c r="B206" s="430">
        <v>2310</v>
      </c>
      <c r="C206" s="362"/>
      <c r="D206" s="431"/>
      <c r="E206" s="377"/>
      <c r="F206" s="433"/>
      <c r="G206" s="433"/>
      <c r="H206" s="378"/>
      <c r="I206" s="288"/>
      <c r="K206" s="50"/>
      <c r="L206" s="262"/>
    </row>
    <row r="207" spans="1:12" ht="16.5" x14ac:dyDescent="0.3">
      <c r="A207" s="42"/>
      <c r="B207" s="430">
        <v>2325</v>
      </c>
      <c r="C207" s="362"/>
      <c r="D207" s="431"/>
      <c r="E207" s="377"/>
      <c r="F207" s="433"/>
      <c r="G207" s="433"/>
      <c r="H207" s="378"/>
      <c r="I207" s="288"/>
      <c r="K207" s="50"/>
      <c r="L207" s="262"/>
    </row>
    <row r="208" spans="1:12" ht="16.5" x14ac:dyDescent="0.3">
      <c r="A208" s="42"/>
      <c r="B208" s="430">
        <v>2340</v>
      </c>
      <c r="C208" s="362"/>
      <c r="D208" s="431"/>
      <c r="E208" s="377"/>
      <c r="F208" s="433"/>
      <c r="G208" s="433"/>
      <c r="H208" s="378"/>
      <c r="I208" s="288"/>
      <c r="K208" s="50"/>
      <c r="L208" s="262"/>
    </row>
    <row r="209" spans="1:12" ht="16.5" x14ac:dyDescent="0.3">
      <c r="A209" s="42"/>
      <c r="B209" s="430">
        <v>2355</v>
      </c>
      <c r="C209" s="362"/>
      <c r="D209" s="431"/>
      <c r="E209" s="377"/>
      <c r="F209" s="433"/>
      <c r="G209" s="433"/>
      <c r="H209" s="378"/>
      <c r="I209" s="288"/>
      <c r="K209" s="50"/>
      <c r="L209" s="262"/>
    </row>
    <row r="210" spans="1:12" ht="16.5" x14ac:dyDescent="0.3">
      <c r="A210" s="42"/>
      <c r="B210" s="430">
        <v>2370</v>
      </c>
      <c r="C210" s="362"/>
      <c r="D210" s="431"/>
      <c r="E210" s="377"/>
      <c r="F210" s="433"/>
      <c r="G210" s="433"/>
      <c r="H210" s="378"/>
      <c r="I210" s="288"/>
      <c r="K210" s="50"/>
      <c r="L210" s="262"/>
    </row>
    <row r="211" spans="1:12" ht="16.5" x14ac:dyDescent="0.3">
      <c r="A211" s="42"/>
      <c r="B211" s="430">
        <v>2385</v>
      </c>
      <c r="C211" s="362"/>
      <c r="D211" s="431"/>
      <c r="E211" s="377"/>
      <c r="F211" s="433"/>
      <c r="G211" s="433"/>
      <c r="H211" s="378"/>
      <c r="I211" s="288"/>
      <c r="K211" s="50"/>
      <c r="L211" s="262"/>
    </row>
    <row r="212" spans="1:12" ht="16.5" x14ac:dyDescent="0.3">
      <c r="A212" s="42"/>
      <c r="B212" s="430">
        <v>2400</v>
      </c>
      <c r="C212" s="362"/>
      <c r="D212" s="431"/>
      <c r="E212" s="377"/>
      <c r="F212" s="433"/>
      <c r="G212" s="433"/>
      <c r="H212" s="378"/>
      <c r="I212" s="288"/>
      <c r="K212" s="50"/>
      <c r="L212" s="262"/>
    </row>
    <row r="213" spans="1:12" ht="16.5" x14ac:dyDescent="0.3">
      <c r="A213" s="42"/>
      <c r="B213" s="430">
        <v>2415</v>
      </c>
      <c r="C213" s="362"/>
      <c r="D213" s="431"/>
      <c r="E213" s="377"/>
      <c r="F213" s="433"/>
      <c r="G213" s="433"/>
      <c r="H213" s="378"/>
      <c r="I213" s="288"/>
      <c r="K213" s="50"/>
      <c r="L213" s="262"/>
    </row>
    <row r="214" spans="1:12" ht="16.5" x14ac:dyDescent="0.3">
      <c r="A214" s="42"/>
      <c r="B214" s="430">
        <v>2430</v>
      </c>
      <c r="C214" s="362"/>
      <c r="D214" s="431"/>
      <c r="E214" s="377"/>
      <c r="F214" s="433"/>
      <c r="G214" s="433"/>
      <c r="H214" s="378"/>
      <c r="I214" s="288"/>
      <c r="K214" s="50"/>
      <c r="L214" s="262"/>
    </row>
    <row r="215" spans="1:12" ht="16.5" x14ac:dyDescent="0.3">
      <c r="A215" s="42"/>
      <c r="B215" s="430">
        <v>2445</v>
      </c>
      <c r="C215" s="362"/>
      <c r="D215" s="431"/>
      <c r="E215" s="377"/>
      <c r="F215" s="433"/>
      <c r="G215" s="433"/>
      <c r="H215" s="378"/>
      <c r="I215" s="288"/>
      <c r="K215" s="50"/>
      <c r="L215" s="262"/>
    </row>
    <row r="216" spans="1:12" ht="16.5" x14ac:dyDescent="0.3">
      <c r="A216" s="42"/>
      <c r="B216" s="430">
        <v>2460</v>
      </c>
      <c r="C216" s="362"/>
      <c r="D216" s="431"/>
      <c r="E216" s="377"/>
      <c r="F216" s="433"/>
      <c r="G216" s="433"/>
      <c r="H216" s="378"/>
      <c r="I216" s="288"/>
      <c r="K216" s="50"/>
      <c r="L216" s="262"/>
    </row>
    <row r="217" spans="1:12" ht="16.5" x14ac:dyDescent="0.3">
      <c r="A217" s="42"/>
      <c r="B217" s="430">
        <v>2475</v>
      </c>
      <c r="C217" s="362"/>
      <c r="D217" s="431"/>
      <c r="E217" s="377"/>
      <c r="F217" s="433"/>
      <c r="G217" s="433"/>
      <c r="H217" s="378"/>
      <c r="I217" s="288"/>
      <c r="K217" s="50"/>
      <c r="L217" s="262"/>
    </row>
    <row r="218" spans="1:12" ht="16.5" x14ac:dyDescent="0.3">
      <c r="A218" s="42"/>
      <c r="B218" s="430">
        <v>2490</v>
      </c>
      <c r="C218" s="362"/>
      <c r="D218" s="431"/>
      <c r="E218" s="377"/>
      <c r="F218" s="433"/>
      <c r="G218" s="433"/>
      <c r="H218" s="378"/>
      <c r="I218" s="288"/>
      <c r="K218" s="50"/>
      <c r="L218" s="262"/>
    </row>
    <row r="219" spans="1:12" ht="16.5" x14ac:dyDescent="0.3">
      <c r="A219" s="42"/>
      <c r="B219" s="430">
        <v>2505</v>
      </c>
      <c r="C219" s="362"/>
      <c r="D219" s="431"/>
      <c r="E219" s="377"/>
      <c r="F219" s="433"/>
      <c r="G219" s="433"/>
      <c r="H219" s="378"/>
      <c r="I219" s="288"/>
      <c r="K219" s="50"/>
      <c r="L219" s="262"/>
    </row>
    <row r="220" spans="1:12" ht="16.5" x14ac:dyDescent="0.3">
      <c r="A220" s="42"/>
      <c r="B220" s="430">
        <v>2520</v>
      </c>
      <c r="C220" s="362"/>
      <c r="D220" s="431"/>
      <c r="E220" s="377"/>
      <c r="F220" s="433"/>
      <c r="G220" s="433"/>
      <c r="H220" s="378"/>
      <c r="I220" s="288"/>
      <c r="K220" s="50"/>
      <c r="L220" s="262"/>
    </row>
    <row r="221" spans="1:12" ht="16.5" x14ac:dyDescent="0.3">
      <c r="A221" s="42"/>
      <c r="B221" s="430">
        <v>2535</v>
      </c>
      <c r="C221" s="362"/>
      <c r="D221" s="431"/>
      <c r="E221" s="377"/>
      <c r="F221" s="433"/>
      <c r="G221" s="433"/>
      <c r="H221" s="378"/>
      <c r="I221" s="288"/>
      <c r="K221" s="50"/>
      <c r="L221" s="262"/>
    </row>
    <row r="222" spans="1:12" ht="16.5" x14ac:dyDescent="0.3">
      <c r="A222" s="42"/>
      <c r="B222" s="430">
        <v>2550</v>
      </c>
      <c r="C222" s="362"/>
      <c r="D222" s="431"/>
      <c r="E222" s="377"/>
      <c r="F222" s="433"/>
      <c r="G222" s="433"/>
      <c r="H222" s="378"/>
      <c r="I222" s="288"/>
      <c r="K222" s="50"/>
      <c r="L222" s="262"/>
    </row>
    <row r="223" spans="1:12" ht="16.5" x14ac:dyDescent="0.3">
      <c r="A223" s="42"/>
      <c r="B223" s="430">
        <v>2565</v>
      </c>
      <c r="C223" s="362"/>
      <c r="D223" s="431"/>
      <c r="E223" s="377"/>
      <c r="F223" s="433"/>
      <c r="G223" s="433"/>
      <c r="H223" s="378"/>
      <c r="I223" s="288"/>
      <c r="K223" s="50"/>
      <c r="L223" s="262"/>
    </row>
    <row r="224" spans="1:12" ht="16.5" x14ac:dyDescent="0.3">
      <c r="A224" s="42"/>
      <c r="B224" s="430">
        <v>2580</v>
      </c>
      <c r="C224" s="362"/>
      <c r="D224" s="431"/>
      <c r="E224" s="377"/>
      <c r="F224" s="433"/>
      <c r="G224" s="433"/>
      <c r="H224" s="378"/>
      <c r="I224" s="288"/>
      <c r="K224" s="50"/>
      <c r="L224" s="262"/>
    </row>
    <row r="225" spans="1:12" ht="16.5" x14ac:dyDescent="0.3">
      <c r="A225" s="42"/>
      <c r="B225" s="430">
        <v>2595</v>
      </c>
      <c r="C225" s="362"/>
      <c r="D225" s="431"/>
      <c r="E225" s="377"/>
      <c r="F225" s="433"/>
      <c r="G225" s="433"/>
      <c r="H225" s="378"/>
      <c r="I225" s="288"/>
      <c r="K225" s="50"/>
      <c r="L225" s="262"/>
    </row>
    <row r="226" spans="1:12" ht="16.5" x14ac:dyDescent="0.3">
      <c r="A226" s="42"/>
      <c r="B226" s="430">
        <v>2610</v>
      </c>
      <c r="C226" s="362"/>
      <c r="D226" s="431"/>
      <c r="E226" s="377"/>
      <c r="F226" s="433"/>
      <c r="G226" s="433"/>
      <c r="H226" s="378"/>
      <c r="I226" s="288"/>
      <c r="K226" s="50"/>
      <c r="L226" s="262"/>
    </row>
    <row r="227" spans="1:12" ht="16.5" x14ac:dyDescent="0.3">
      <c r="A227" s="42"/>
      <c r="B227" s="430">
        <v>2625</v>
      </c>
      <c r="C227" s="362"/>
      <c r="D227" s="431"/>
      <c r="E227" s="377"/>
      <c r="F227" s="433"/>
      <c r="G227" s="433"/>
      <c r="H227" s="378"/>
      <c r="I227" s="288"/>
      <c r="K227" s="50"/>
      <c r="L227" s="262"/>
    </row>
    <row r="228" spans="1:12" ht="16.5" x14ac:dyDescent="0.3">
      <c r="A228" s="42"/>
      <c r="B228" s="430">
        <v>2640</v>
      </c>
      <c r="C228" s="362"/>
      <c r="D228" s="431"/>
      <c r="E228" s="377"/>
      <c r="F228" s="433"/>
      <c r="G228" s="433"/>
      <c r="H228" s="378"/>
      <c r="I228" s="288"/>
      <c r="K228" s="50"/>
      <c r="L228" s="262"/>
    </row>
    <row r="229" spans="1:12" ht="16.5" x14ac:dyDescent="0.3">
      <c r="A229" s="42"/>
      <c r="B229" s="430">
        <v>2655</v>
      </c>
      <c r="C229" s="362"/>
      <c r="D229" s="431"/>
      <c r="E229" s="377"/>
      <c r="F229" s="433"/>
      <c r="G229" s="433"/>
      <c r="H229" s="378"/>
      <c r="I229" s="288"/>
      <c r="K229" s="50"/>
      <c r="L229" s="262"/>
    </row>
    <row r="230" spans="1:12" ht="16.5" x14ac:dyDescent="0.3">
      <c r="A230" s="42"/>
      <c r="B230" s="430">
        <v>2670</v>
      </c>
      <c r="C230" s="362"/>
      <c r="D230" s="431"/>
      <c r="E230" s="377"/>
      <c r="F230" s="433"/>
      <c r="G230" s="433"/>
      <c r="H230" s="378"/>
      <c r="I230" s="288"/>
      <c r="K230" s="50"/>
      <c r="L230" s="262"/>
    </row>
    <row r="231" spans="1:12" ht="16.5" x14ac:dyDescent="0.3">
      <c r="A231" s="42"/>
      <c r="B231" s="430">
        <v>2685</v>
      </c>
      <c r="C231" s="362"/>
      <c r="D231" s="431"/>
      <c r="E231" s="377"/>
      <c r="F231" s="433"/>
      <c r="G231" s="433"/>
      <c r="H231" s="378"/>
      <c r="I231" s="288"/>
      <c r="K231" s="50"/>
      <c r="L231" s="262"/>
    </row>
    <row r="232" spans="1:12" ht="16.5" x14ac:dyDescent="0.3">
      <c r="A232" s="42"/>
      <c r="B232" s="430">
        <v>2700</v>
      </c>
      <c r="C232" s="362"/>
      <c r="D232" s="431"/>
      <c r="E232" s="377"/>
      <c r="F232" s="433"/>
      <c r="G232" s="433"/>
      <c r="H232" s="378"/>
      <c r="I232" s="288"/>
      <c r="K232" s="50"/>
      <c r="L232" s="262"/>
    </row>
    <row r="233" spans="1:12" ht="16.5" x14ac:dyDescent="0.3">
      <c r="A233" s="42"/>
      <c r="B233" s="430">
        <v>2715</v>
      </c>
      <c r="C233" s="362"/>
      <c r="D233" s="431"/>
      <c r="E233" s="377"/>
      <c r="F233" s="433"/>
      <c r="G233" s="433"/>
      <c r="H233" s="378"/>
      <c r="I233" s="288"/>
      <c r="K233" s="50"/>
      <c r="L233" s="262"/>
    </row>
    <row r="234" spans="1:12" ht="16.5" x14ac:dyDescent="0.3">
      <c r="A234" s="42"/>
      <c r="B234" s="430">
        <v>2730</v>
      </c>
      <c r="C234" s="362"/>
      <c r="D234" s="431"/>
      <c r="E234" s="377"/>
      <c r="F234" s="433"/>
      <c r="G234" s="433"/>
      <c r="H234" s="378"/>
      <c r="I234" s="288"/>
      <c r="K234" s="50"/>
      <c r="L234" s="262"/>
    </row>
    <row r="235" spans="1:12" ht="16.5" x14ac:dyDescent="0.3">
      <c r="A235" s="42"/>
      <c r="B235" s="430">
        <v>2745</v>
      </c>
      <c r="C235" s="362"/>
      <c r="D235" s="431"/>
      <c r="E235" s="377"/>
      <c r="F235" s="433"/>
      <c r="G235" s="433"/>
      <c r="H235" s="378"/>
      <c r="I235" s="288"/>
      <c r="K235" s="50"/>
      <c r="L235" s="262"/>
    </row>
    <row r="236" spans="1:12" ht="16.5" x14ac:dyDescent="0.3">
      <c r="A236" s="42"/>
      <c r="B236" s="430">
        <v>2760</v>
      </c>
      <c r="C236" s="362"/>
      <c r="D236" s="431"/>
      <c r="E236" s="377"/>
      <c r="F236" s="433"/>
      <c r="G236" s="433"/>
      <c r="H236" s="378"/>
      <c r="I236" s="288"/>
      <c r="K236" s="50"/>
      <c r="L236" s="262"/>
    </row>
    <row r="237" spans="1:12" ht="16.5" x14ac:dyDescent="0.3">
      <c r="A237" s="42"/>
      <c r="B237" s="430">
        <v>2775</v>
      </c>
      <c r="C237" s="362"/>
      <c r="D237" s="431"/>
      <c r="E237" s="377"/>
      <c r="F237" s="433"/>
      <c r="G237" s="433"/>
      <c r="H237" s="378"/>
      <c r="I237" s="288"/>
      <c r="K237" s="50"/>
      <c r="L237" s="262"/>
    </row>
    <row r="238" spans="1:12" ht="16.5" x14ac:dyDescent="0.3">
      <c r="A238" s="42"/>
      <c r="B238" s="430">
        <v>2790</v>
      </c>
      <c r="C238" s="362"/>
      <c r="D238" s="431"/>
      <c r="E238" s="377"/>
      <c r="F238" s="433"/>
      <c r="G238" s="433"/>
      <c r="H238" s="378"/>
      <c r="I238" s="288"/>
      <c r="K238" s="50"/>
      <c r="L238" s="262"/>
    </row>
    <row r="239" spans="1:12" ht="16.5" x14ac:dyDescent="0.3">
      <c r="A239" s="42"/>
      <c r="B239" s="430">
        <v>2805</v>
      </c>
      <c r="C239" s="362"/>
      <c r="D239" s="431"/>
      <c r="E239" s="377"/>
      <c r="F239" s="433"/>
      <c r="G239" s="433"/>
      <c r="H239" s="378"/>
      <c r="I239" s="288"/>
      <c r="K239" s="50"/>
      <c r="L239" s="262"/>
    </row>
    <row r="240" spans="1:12" ht="16.5" x14ac:dyDescent="0.3">
      <c r="A240" s="42"/>
      <c r="B240" s="430">
        <v>2820</v>
      </c>
      <c r="C240" s="362"/>
      <c r="D240" s="431"/>
      <c r="E240" s="377"/>
      <c r="F240" s="433"/>
      <c r="G240" s="433"/>
      <c r="H240" s="378"/>
      <c r="I240" s="288"/>
      <c r="K240" s="50"/>
      <c r="L240" s="262"/>
    </row>
    <row r="241" spans="1:12" ht="16.5" x14ac:dyDescent="0.3">
      <c r="A241" s="42"/>
      <c r="B241" s="430">
        <v>2835</v>
      </c>
      <c r="C241" s="362"/>
      <c r="D241" s="431"/>
      <c r="E241" s="377"/>
      <c r="F241" s="433"/>
      <c r="G241" s="433"/>
      <c r="H241" s="378"/>
      <c r="I241" s="288"/>
      <c r="K241" s="50"/>
      <c r="L241" s="262"/>
    </row>
    <row r="242" spans="1:12" ht="16.5" x14ac:dyDescent="0.3">
      <c r="A242" s="42"/>
      <c r="B242" s="430">
        <v>2850</v>
      </c>
      <c r="C242" s="362"/>
      <c r="D242" s="431"/>
      <c r="E242" s="377"/>
      <c r="F242" s="433"/>
      <c r="G242" s="433"/>
      <c r="H242" s="378"/>
      <c r="I242" s="288"/>
      <c r="K242" s="50"/>
      <c r="L242" s="262"/>
    </row>
    <row r="243" spans="1:12" ht="16.5" x14ac:dyDescent="0.3">
      <c r="A243" s="42"/>
      <c r="B243" s="430">
        <v>2865</v>
      </c>
      <c r="C243" s="362"/>
      <c r="D243" s="431"/>
      <c r="E243" s="377"/>
      <c r="F243" s="433"/>
      <c r="G243" s="433"/>
      <c r="H243" s="378"/>
      <c r="I243" s="288"/>
      <c r="K243" s="50"/>
      <c r="L243" s="262"/>
    </row>
    <row r="244" spans="1:12" ht="17.25" thickBot="1" x14ac:dyDescent="0.35">
      <c r="A244" s="42"/>
      <c r="B244" s="434">
        <v>2880</v>
      </c>
      <c r="C244" s="435"/>
      <c r="D244" s="436"/>
      <c r="E244" s="377"/>
      <c r="F244" s="433"/>
      <c r="G244" s="433"/>
      <c r="H244" s="378"/>
      <c r="I244" s="288"/>
      <c r="K244" s="50"/>
      <c r="L244" s="262"/>
    </row>
    <row r="245" spans="1:12" ht="16.5" x14ac:dyDescent="0.3">
      <c r="A245" s="42"/>
      <c r="B245" s="377"/>
      <c r="C245" s="377"/>
      <c r="D245" s="377"/>
      <c r="E245" s="377"/>
      <c r="F245" s="433"/>
      <c r="G245" s="433"/>
      <c r="H245" s="378"/>
      <c r="I245" s="288"/>
      <c r="K245" s="50"/>
      <c r="L245" s="262"/>
    </row>
    <row r="246" spans="1:12" x14ac:dyDescent="0.25">
      <c r="A246" s="119"/>
      <c r="B246" s="120"/>
      <c r="C246" s="120"/>
      <c r="D246" s="120"/>
      <c r="E246" s="120"/>
      <c r="F246" s="120"/>
      <c r="G246" s="120"/>
      <c r="H246" s="293"/>
      <c r="I246" s="288"/>
      <c r="K246" s="50"/>
      <c r="L246" s="262"/>
    </row>
    <row r="247" spans="1:12" x14ac:dyDescent="0.25">
      <c r="E247" s="292"/>
      <c r="F247" s="267"/>
      <c r="G247" s="267"/>
      <c r="H247" s="51"/>
      <c r="K247" s="50"/>
      <c r="L247" s="262"/>
    </row>
    <row r="248" spans="1:12" x14ac:dyDescent="0.25">
      <c r="F248" s="267"/>
      <c r="G248" s="267"/>
    </row>
    <row r="249" spans="1:12" x14ac:dyDescent="0.25">
      <c r="F249" s="267"/>
      <c r="G249" s="267"/>
    </row>
    <row r="250" spans="1:12" x14ac:dyDescent="0.25">
      <c r="F250" s="267"/>
      <c r="G250" s="267"/>
    </row>
  </sheetData>
  <sheetProtection password="CB22" sheet="1" objects="1" scenarios="1" selectLockedCells="1"/>
  <mergeCells count="8">
    <mergeCell ref="F50:G50"/>
    <mergeCell ref="B50:D50"/>
    <mergeCell ref="F49:G49"/>
    <mergeCell ref="F13:G13"/>
    <mergeCell ref="B24:C24"/>
    <mergeCell ref="B13:C13"/>
    <mergeCell ref="B17:C17"/>
    <mergeCell ref="B23:C23"/>
  </mergeCells>
  <phoneticPr fontId="2" type="noConversion"/>
  <hyperlinks>
    <hyperlink ref="E4" location="'Instructions '!A1" display="Back to Instructions tab"/>
  </hyperlinks>
  <pageMargins left="0.25" right="0.25" top="0.5" bottom="0.5" header="0.3" footer="0.3"/>
  <pageSetup orientation="portrait" r:id="rId1"/>
  <headerFooter alignWithMargins="0">
    <oddFooter>&amp;L&amp;F&amp;R&amp;D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66FF"/>
  </sheetPr>
  <dimension ref="A1:AB178"/>
  <sheetViews>
    <sheetView showGridLines="0" zoomScale="80" zoomScaleNormal="80" workbookViewId="0">
      <selection activeCell="B11" sqref="B11:M50"/>
    </sheetView>
  </sheetViews>
  <sheetFormatPr defaultRowHeight="16.5" x14ac:dyDescent="0.3"/>
  <cols>
    <col min="1" max="1" width="6.28515625" style="40" customWidth="1"/>
    <col min="2" max="2" width="25.140625" style="40" customWidth="1"/>
    <col min="3" max="3" width="41.42578125" style="40" bestFit="1" customWidth="1"/>
    <col min="4" max="4" width="6.5703125" style="40" customWidth="1"/>
    <col min="5" max="5" width="2.7109375" style="40" customWidth="1"/>
    <col min="6" max="6" width="2" style="40" customWidth="1"/>
    <col min="7" max="7" width="10" style="40" customWidth="1"/>
    <col min="8" max="18" width="9.140625" style="40"/>
    <col min="19" max="23" width="12" style="40" customWidth="1"/>
    <col min="24" max="24" width="14.85546875" style="40" customWidth="1"/>
    <col min="25" max="25" width="18.140625" style="40" customWidth="1"/>
    <col min="26" max="26" width="21.85546875" style="40" customWidth="1"/>
    <col min="27" max="27" width="5.42578125" style="40" customWidth="1"/>
    <col min="28" max="28" width="4" style="40" customWidth="1"/>
    <col min="29" max="16384" width="9.140625" style="40"/>
  </cols>
  <sheetData>
    <row r="1" spans="2:28" ht="17.25" thickBot="1" x14ac:dyDescent="0.35">
      <c r="AB1" s="118"/>
    </row>
    <row r="2" spans="2:28" ht="18" thickBot="1" x14ac:dyDescent="0.35">
      <c r="B2" s="61" t="s">
        <v>29</v>
      </c>
      <c r="C2" s="62"/>
      <c r="AB2" s="118"/>
    </row>
    <row r="3" spans="2:28" x14ac:dyDescent="0.3">
      <c r="B3" s="143" t="s">
        <v>30</v>
      </c>
      <c r="C3" s="144" t="str">
        <f ca="1">'Version Control'!C3</f>
        <v>Commercial Water Heater - v1.0.xlsx</v>
      </c>
      <c r="AB3" s="118"/>
    </row>
    <row r="4" spans="2:28" ht="18" x14ac:dyDescent="0.35">
      <c r="B4" s="142" t="s">
        <v>31</v>
      </c>
      <c r="C4" s="139" t="str">
        <f ca="1">MID(CELL("filename",A1), FIND("]", CELL("filename", A1))+ 1, 255)</f>
        <v>Photos</v>
      </c>
      <c r="G4" s="172" t="s">
        <v>83</v>
      </c>
      <c r="AB4" s="118"/>
    </row>
    <row r="5" spans="2:28" x14ac:dyDescent="0.3">
      <c r="B5" s="141" t="s">
        <v>32</v>
      </c>
      <c r="C5" s="605">
        <f>'Version Control'!C5</f>
        <v>1</v>
      </c>
      <c r="AB5" s="118"/>
    </row>
    <row r="6" spans="2:28" x14ac:dyDescent="0.3">
      <c r="B6" s="141" t="s">
        <v>33</v>
      </c>
      <c r="C6" s="140">
        <f>'Version Control'!C6</f>
        <v>41183</v>
      </c>
      <c r="AB6" s="118"/>
    </row>
    <row r="7" spans="2:28" ht="17.25" thickBot="1" x14ac:dyDescent="0.35">
      <c r="B7" s="146" t="s">
        <v>34</v>
      </c>
      <c r="C7" s="145" t="str">
        <f>'Version Control'!C7</f>
        <v>[MM/DD/YYYY]</v>
      </c>
      <c r="AB7" s="118"/>
    </row>
    <row r="8" spans="2:28" x14ac:dyDescent="0.3">
      <c r="B8" s="35"/>
      <c r="C8" s="56"/>
      <c r="AB8" s="118"/>
    </row>
    <row r="9" spans="2:28" ht="17.25" thickBot="1" x14ac:dyDescent="0.35">
      <c r="C9" s="43"/>
      <c r="AB9" s="118"/>
    </row>
    <row r="10" spans="2:28" ht="18" thickBot="1" x14ac:dyDescent="0.4">
      <c r="B10" s="571" t="s">
        <v>116</v>
      </c>
      <c r="C10" s="572"/>
      <c r="D10" s="572"/>
      <c r="E10" s="572"/>
      <c r="F10" s="572"/>
      <c r="G10" s="572"/>
      <c r="H10" s="572"/>
      <c r="I10" s="572"/>
      <c r="J10" s="572"/>
      <c r="K10" s="572"/>
      <c r="L10" s="572"/>
      <c r="M10" s="573"/>
      <c r="O10" s="571" t="s">
        <v>19</v>
      </c>
      <c r="P10" s="572"/>
      <c r="Q10" s="572"/>
      <c r="R10" s="572"/>
      <c r="S10" s="572"/>
      <c r="T10" s="572"/>
      <c r="U10" s="572"/>
      <c r="V10" s="572"/>
      <c r="W10" s="572"/>
      <c r="X10" s="572"/>
      <c r="Y10" s="572"/>
      <c r="Z10" s="573"/>
      <c r="AB10" s="118"/>
    </row>
    <row r="11" spans="2:28" ht="15" customHeight="1" x14ac:dyDescent="0.3">
      <c r="B11" s="574"/>
      <c r="C11" s="575"/>
      <c r="D11" s="575"/>
      <c r="E11" s="575"/>
      <c r="F11" s="575"/>
      <c r="G11" s="575"/>
      <c r="H11" s="575"/>
      <c r="I11" s="575"/>
      <c r="J11" s="575"/>
      <c r="K11" s="575"/>
      <c r="L11" s="575"/>
      <c r="M11" s="576"/>
      <c r="O11" s="574"/>
      <c r="P11" s="575"/>
      <c r="Q11" s="575"/>
      <c r="R11" s="575"/>
      <c r="S11" s="575"/>
      <c r="T11" s="575"/>
      <c r="U11" s="575"/>
      <c r="V11" s="575"/>
      <c r="W11" s="575"/>
      <c r="X11" s="575"/>
      <c r="Y11" s="575"/>
      <c r="Z11" s="576"/>
      <c r="AB11" s="118"/>
    </row>
    <row r="12" spans="2:28" ht="15" customHeight="1" x14ac:dyDescent="0.3">
      <c r="B12" s="577"/>
      <c r="C12" s="578"/>
      <c r="D12" s="578"/>
      <c r="E12" s="578"/>
      <c r="F12" s="578"/>
      <c r="G12" s="578"/>
      <c r="H12" s="578"/>
      <c r="I12" s="578"/>
      <c r="J12" s="578"/>
      <c r="K12" s="578"/>
      <c r="L12" s="578"/>
      <c r="M12" s="579"/>
      <c r="O12" s="577"/>
      <c r="P12" s="578"/>
      <c r="Q12" s="578"/>
      <c r="R12" s="578"/>
      <c r="S12" s="578"/>
      <c r="T12" s="578"/>
      <c r="U12" s="578"/>
      <c r="V12" s="578"/>
      <c r="W12" s="578"/>
      <c r="X12" s="578"/>
      <c r="Y12" s="578"/>
      <c r="Z12" s="579"/>
      <c r="AB12" s="118"/>
    </row>
    <row r="13" spans="2:28" ht="15" customHeight="1" x14ac:dyDescent="0.3">
      <c r="B13" s="577"/>
      <c r="C13" s="578"/>
      <c r="D13" s="578"/>
      <c r="E13" s="578"/>
      <c r="F13" s="578"/>
      <c r="G13" s="578"/>
      <c r="H13" s="578"/>
      <c r="I13" s="578"/>
      <c r="J13" s="578"/>
      <c r="K13" s="578"/>
      <c r="L13" s="578"/>
      <c r="M13" s="579"/>
      <c r="O13" s="577"/>
      <c r="P13" s="578"/>
      <c r="Q13" s="578"/>
      <c r="R13" s="578"/>
      <c r="S13" s="578"/>
      <c r="T13" s="578"/>
      <c r="U13" s="578"/>
      <c r="V13" s="578"/>
      <c r="W13" s="578"/>
      <c r="X13" s="578"/>
      <c r="Y13" s="578"/>
      <c r="Z13" s="579"/>
      <c r="AB13" s="118"/>
    </row>
    <row r="14" spans="2:28" ht="15" customHeight="1" x14ac:dyDescent="0.3">
      <c r="B14" s="577"/>
      <c r="C14" s="578"/>
      <c r="D14" s="578"/>
      <c r="E14" s="578"/>
      <c r="F14" s="578"/>
      <c r="G14" s="578"/>
      <c r="H14" s="578"/>
      <c r="I14" s="578"/>
      <c r="J14" s="578"/>
      <c r="K14" s="578"/>
      <c r="L14" s="578"/>
      <c r="M14" s="579"/>
      <c r="O14" s="577"/>
      <c r="P14" s="578"/>
      <c r="Q14" s="578"/>
      <c r="R14" s="578"/>
      <c r="S14" s="578"/>
      <c r="T14" s="578"/>
      <c r="U14" s="578"/>
      <c r="V14" s="578"/>
      <c r="W14" s="578"/>
      <c r="X14" s="578"/>
      <c r="Y14" s="578"/>
      <c r="Z14" s="579"/>
      <c r="AB14" s="118"/>
    </row>
    <row r="15" spans="2:28" ht="15" customHeight="1" x14ac:dyDescent="0.3">
      <c r="B15" s="577"/>
      <c r="C15" s="578"/>
      <c r="D15" s="578"/>
      <c r="E15" s="578"/>
      <c r="F15" s="578"/>
      <c r="G15" s="578"/>
      <c r="H15" s="578"/>
      <c r="I15" s="578"/>
      <c r="J15" s="578"/>
      <c r="K15" s="578"/>
      <c r="L15" s="578"/>
      <c r="M15" s="579"/>
      <c r="O15" s="577"/>
      <c r="P15" s="578"/>
      <c r="Q15" s="578"/>
      <c r="R15" s="578"/>
      <c r="S15" s="578"/>
      <c r="T15" s="578"/>
      <c r="U15" s="578"/>
      <c r="V15" s="578"/>
      <c r="W15" s="578"/>
      <c r="X15" s="578"/>
      <c r="Y15" s="578"/>
      <c r="Z15" s="579"/>
      <c r="AB15" s="118"/>
    </row>
    <row r="16" spans="2:28" ht="15" customHeight="1" x14ac:dyDescent="0.3">
      <c r="B16" s="577"/>
      <c r="C16" s="578"/>
      <c r="D16" s="578"/>
      <c r="E16" s="578"/>
      <c r="F16" s="578"/>
      <c r="G16" s="578"/>
      <c r="H16" s="578"/>
      <c r="I16" s="578"/>
      <c r="J16" s="578"/>
      <c r="K16" s="578"/>
      <c r="L16" s="578"/>
      <c r="M16" s="579"/>
      <c r="O16" s="577"/>
      <c r="P16" s="578"/>
      <c r="Q16" s="578"/>
      <c r="R16" s="578"/>
      <c r="S16" s="578"/>
      <c r="T16" s="578"/>
      <c r="U16" s="578"/>
      <c r="V16" s="578"/>
      <c r="W16" s="578"/>
      <c r="X16" s="578"/>
      <c r="Y16" s="578"/>
      <c r="Z16" s="579"/>
      <c r="AB16" s="118"/>
    </row>
    <row r="17" spans="2:28" ht="15" customHeight="1" x14ac:dyDescent="0.3">
      <c r="B17" s="577"/>
      <c r="C17" s="578"/>
      <c r="D17" s="578"/>
      <c r="E17" s="578"/>
      <c r="F17" s="578"/>
      <c r="G17" s="578"/>
      <c r="H17" s="578"/>
      <c r="I17" s="578"/>
      <c r="J17" s="578"/>
      <c r="K17" s="578"/>
      <c r="L17" s="578"/>
      <c r="M17" s="579"/>
      <c r="O17" s="577"/>
      <c r="P17" s="578"/>
      <c r="Q17" s="578"/>
      <c r="R17" s="578"/>
      <c r="S17" s="578"/>
      <c r="T17" s="578"/>
      <c r="U17" s="578"/>
      <c r="V17" s="578"/>
      <c r="W17" s="578"/>
      <c r="X17" s="578"/>
      <c r="Y17" s="578"/>
      <c r="Z17" s="579"/>
      <c r="AB17" s="118"/>
    </row>
    <row r="18" spans="2:28" ht="15" customHeight="1" x14ac:dyDescent="0.3">
      <c r="B18" s="577"/>
      <c r="C18" s="578"/>
      <c r="D18" s="578"/>
      <c r="E18" s="578"/>
      <c r="F18" s="578"/>
      <c r="G18" s="578"/>
      <c r="H18" s="578"/>
      <c r="I18" s="578"/>
      <c r="J18" s="578"/>
      <c r="K18" s="578"/>
      <c r="L18" s="578"/>
      <c r="M18" s="579"/>
      <c r="O18" s="577"/>
      <c r="P18" s="578"/>
      <c r="Q18" s="578"/>
      <c r="R18" s="578"/>
      <c r="S18" s="578"/>
      <c r="T18" s="578"/>
      <c r="U18" s="578"/>
      <c r="V18" s="578"/>
      <c r="W18" s="578"/>
      <c r="X18" s="578"/>
      <c r="Y18" s="578"/>
      <c r="Z18" s="579"/>
      <c r="AB18" s="118"/>
    </row>
    <row r="19" spans="2:28" ht="15" customHeight="1" x14ac:dyDescent="0.3">
      <c r="B19" s="577"/>
      <c r="C19" s="578"/>
      <c r="D19" s="578"/>
      <c r="E19" s="578"/>
      <c r="F19" s="578"/>
      <c r="G19" s="578"/>
      <c r="H19" s="578"/>
      <c r="I19" s="578"/>
      <c r="J19" s="578"/>
      <c r="K19" s="578"/>
      <c r="L19" s="578"/>
      <c r="M19" s="579"/>
      <c r="O19" s="577"/>
      <c r="P19" s="578"/>
      <c r="Q19" s="578"/>
      <c r="R19" s="578"/>
      <c r="S19" s="578"/>
      <c r="T19" s="578"/>
      <c r="U19" s="578"/>
      <c r="V19" s="578"/>
      <c r="W19" s="578"/>
      <c r="X19" s="578"/>
      <c r="Y19" s="578"/>
      <c r="Z19" s="579"/>
      <c r="AB19" s="118"/>
    </row>
    <row r="20" spans="2:28" ht="15" customHeight="1" x14ac:dyDescent="0.3">
      <c r="B20" s="577"/>
      <c r="C20" s="578"/>
      <c r="D20" s="578"/>
      <c r="E20" s="578"/>
      <c r="F20" s="578"/>
      <c r="G20" s="578"/>
      <c r="H20" s="578"/>
      <c r="I20" s="578"/>
      <c r="J20" s="578"/>
      <c r="K20" s="578"/>
      <c r="L20" s="578"/>
      <c r="M20" s="579"/>
      <c r="O20" s="577"/>
      <c r="P20" s="578"/>
      <c r="Q20" s="578"/>
      <c r="R20" s="578"/>
      <c r="S20" s="578"/>
      <c r="T20" s="578"/>
      <c r="U20" s="578"/>
      <c r="V20" s="578"/>
      <c r="W20" s="578"/>
      <c r="X20" s="578"/>
      <c r="Y20" s="578"/>
      <c r="Z20" s="579"/>
      <c r="AB20" s="118"/>
    </row>
    <row r="21" spans="2:28" ht="15" customHeight="1" x14ac:dyDescent="0.3">
      <c r="B21" s="577"/>
      <c r="C21" s="578"/>
      <c r="D21" s="578"/>
      <c r="E21" s="578"/>
      <c r="F21" s="578"/>
      <c r="G21" s="578"/>
      <c r="H21" s="578"/>
      <c r="I21" s="578"/>
      <c r="J21" s="578"/>
      <c r="K21" s="578"/>
      <c r="L21" s="578"/>
      <c r="M21" s="579"/>
      <c r="O21" s="577"/>
      <c r="P21" s="578"/>
      <c r="Q21" s="578"/>
      <c r="R21" s="578"/>
      <c r="S21" s="578"/>
      <c r="T21" s="578"/>
      <c r="U21" s="578"/>
      <c r="V21" s="578"/>
      <c r="W21" s="578"/>
      <c r="X21" s="578"/>
      <c r="Y21" s="578"/>
      <c r="Z21" s="579"/>
      <c r="AB21" s="118"/>
    </row>
    <row r="22" spans="2:28" ht="15" customHeight="1" x14ac:dyDescent="0.3">
      <c r="B22" s="577"/>
      <c r="C22" s="578"/>
      <c r="D22" s="578"/>
      <c r="E22" s="578"/>
      <c r="F22" s="578"/>
      <c r="G22" s="578"/>
      <c r="H22" s="578"/>
      <c r="I22" s="578"/>
      <c r="J22" s="578"/>
      <c r="K22" s="578"/>
      <c r="L22" s="578"/>
      <c r="M22" s="579"/>
      <c r="O22" s="577"/>
      <c r="P22" s="578"/>
      <c r="Q22" s="578"/>
      <c r="R22" s="578"/>
      <c r="S22" s="578"/>
      <c r="T22" s="578"/>
      <c r="U22" s="578"/>
      <c r="V22" s="578"/>
      <c r="W22" s="578"/>
      <c r="X22" s="578"/>
      <c r="Y22" s="578"/>
      <c r="Z22" s="579"/>
      <c r="AB22" s="118"/>
    </row>
    <row r="23" spans="2:28" ht="15" customHeight="1" x14ac:dyDescent="0.3">
      <c r="B23" s="577"/>
      <c r="C23" s="578"/>
      <c r="D23" s="578"/>
      <c r="E23" s="578"/>
      <c r="F23" s="578"/>
      <c r="G23" s="578"/>
      <c r="H23" s="578"/>
      <c r="I23" s="578"/>
      <c r="J23" s="578"/>
      <c r="K23" s="578"/>
      <c r="L23" s="578"/>
      <c r="M23" s="579"/>
      <c r="O23" s="577"/>
      <c r="P23" s="578"/>
      <c r="Q23" s="578"/>
      <c r="R23" s="578"/>
      <c r="S23" s="578"/>
      <c r="T23" s="578"/>
      <c r="U23" s="578"/>
      <c r="V23" s="578"/>
      <c r="W23" s="578"/>
      <c r="X23" s="578"/>
      <c r="Y23" s="578"/>
      <c r="Z23" s="579"/>
      <c r="AB23" s="118"/>
    </row>
    <row r="24" spans="2:28" ht="15" customHeight="1" x14ac:dyDescent="0.3">
      <c r="B24" s="577"/>
      <c r="C24" s="578"/>
      <c r="D24" s="578"/>
      <c r="E24" s="578"/>
      <c r="F24" s="578"/>
      <c r="G24" s="578"/>
      <c r="H24" s="578"/>
      <c r="I24" s="578"/>
      <c r="J24" s="578"/>
      <c r="K24" s="578"/>
      <c r="L24" s="578"/>
      <c r="M24" s="579"/>
      <c r="O24" s="577"/>
      <c r="P24" s="578"/>
      <c r="Q24" s="578"/>
      <c r="R24" s="578"/>
      <c r="S24" s="578"/>
      <c r="T24" s="578"/>
      <c r="U24" s="578"/>
      <c r="V24" s="578"/>
      <c r="W24" s="578"/>
      <c r="X24" s="578"/>
      <c r="Y24" s="578"/>
      <c r="Z24" s="579"/>
      <c r="AB24" s="118"/>
    </row>
    <row r="25" spans="2:28" ht="15" customHeight="1" x14ac:dyDescent="0.3">
      <c r="B25" s="577"/>
      <c r="C25" s="578"/>
      <c r="D25" s="578"/>
      <c r="E25" s="578"/>
      <c r="F25" s="578"/>
      <c r="G25" s="578"/>
      <c r="H25" s="578"/>
      <c r="I25" s="578"/>
      <c r="J25" s="578"/>
      <c r="K25" s="578"/>
      <c r="L25" s="578"/>
      <c r="M25" s="579"/>
      <c r="O25" s="577"/>
      <c r="P25" s="578"/>
      <c r="Q25" s="578"/>
      <c r="R25" s="578"/>
      <c r="S25" s="578"/>
      <c r="T25" s="578"/>
      <c r="U25" s="578"/>
      <c r="V25" s="578"/>
      <c r="W25" s="578"/>
      <c r="X25" s="578"/>
      <c r="Y25" s="578"/>
      <c r="Z25" s="579"/>
      <c r="AB25" s="118"/>
    </row>
    <row r="26" spans="2:28" ht="15" customHeight="1" x14ac:dyDescent="0.3">
      <c r="B26" s="577"/>
      <c r="C26" s="578"/>
      <c r="D26" s="578"/>
      <c r="E26" s="578"/>
      <c r="F26" s="578"/>
      <c r="G26" s="578"/>
      <c r="H26" s="578"/>
      <c r="I26" s="578"/>
      <c r="J26" s="578"/>
      <c r="K26" s="578"/>
      <c r="L26" s="578"/>
      <c r="M26" s="579"/>
      <c r="O26" s="577"/>
      <c r="P26" s="578"/>
      <c r="Q26" s="578"/>
      <c r="R26" s="578"/>
      <c r="S26" s="578"/>
      <c r="T26" s="578"/>
      <c r="U26" s="578"/>
      <c r="V26" s="578"/>
      <c r="W26" s="578"/>
      <c r="X26" s="578"/>
      <c r="Y26" s="578"/>
      <c r="Z26" s="579"/>
      <c r="AB26" s="118"/>
    </row>
    <row r="27" spans="2:28" ht="15" customHeight="1" x14ac:dyDescent="0.3">
      <c r="B27" s="577"/>
      <c r="C27" s="578"/>
      <c r="D27" s="578"/>
      <c r="E27" s="578"/>
      <c r="F27" s="578"/>
      <c r="G27" s="578"/>
      <c r="H27" s="578"/>
      <c r="I27" s="578"/>
      <c r="J27" s="578"/>
      <c r="K27" s="578"/>
      <c r="L27" s="578"/>
      <c r="M27" s="579"/>
      <c r="O27" s="577"/>
      <c r="P27" s="578"/>
      <c r="Q27" s="578"/>
      <c r="R27" s="578"/>
      <c r="S27" s="578"/>
      <c r="T27" s="578"/>
      <c r="U27" s="578"/>
      <c r="V27" s="578"/>
      <c r="W27" s="578"/>
      <c r="X27" s="578"/>
      <c r="Y27" s="578"/>
      <c r="Z27" s="579"/>
      <c r="AB27" s="118"/>
    </row>
    <row r="28" spans="2:28" ht="15" customHeight="1" x14ac:dyDescent="0.3">
      <c r="B28" s="577"/>
      <c r="C28" s="578"/>
      <c r="D28" s="578"/>
      <c r="E28" s="578"/>
      <c r="F28" s="578"/>
      <c r="G28" s="578"/>
      <c r="H28" s="578"/>
      <c r="I28" s="578"/>
      <c r="J28" s="578"/>
      <c r="K28" s="578"/>
      <c r="L28" s="578"/>
      <c r="M28" s="579"/>
      <c r="O28" s="577"/>
      <c r="P28" s="578"/>
      <c r="Q28" s="578"/>
      <c r="R28" s="578"/>
      <c r="S28" s="578"/>
      <c r="T28" s="578"/>
      <c r="U28" s="578"/>
      <c r="V28" s="578"/>
      <c r="W28" s="578"/>
      <c r="X28" s="578"/>
      <c r="Y28" s="578"/>
      <c r="Z28" s="579"/>
      <c r="AB28" s="118"/>
    </row>
    <row r="29" spans="2:28" ht="15" customHeight="1" x14ac:dyDescent="0.3">
      <c r="B29" s="577"/>
      <c r="C29" s="578"/>
      <c r="D29" s="578"/>
      <c r="E29" s="578"/>
      <c r="F29" s="578"/>
      <c r="G29" s="578"/>
      <c r="H29" s="578"/>
      <c r="I29" s="578"/>
      <c r="J29" s="578"/>
      <c r="K29" s="578"/>
      <c r="L29" s="578"/>
      <c r="M29" s="579"/>
      <c r="O29" s="577"/>
      <c r="P29" s="578"/>
      <c r="Q29" s="578"/>
      <c r="R29" s="578"/>
      <c r="S29" s="578"/>
      <c r="T29" s="578"/>
      <c r="U29" s="578"/>
      <c r="V29" s="578"/>
      <c r="W29" s="578"/>
      <c r="X29" s="578"/>
      <c r="Y29" s="578"/>
      <c r="Z29" s="579"/>
      <c r="AB29" s="118"/>
    </row>
    <row r="30" spans="2:28" ht="15" customHeight="1" x14ac:dyDescent="0.3">
      <c r="B30" s="577"/>
      <c r="C30" s="578"/>
      <c r="D30" s="578"/>
      <c r="E30" s="578"/>
      <c r="F30" s="578"/>
      <c r="G30" s="578"/>
      <c r="H30" s="578"/>
      <c r="I30" s="578"/>
      <c r="J30" s="578"/>
      <c r="K30" s="578"/>
      <c r="L30" s="578"/>
      <c r="M30" s="579"/>
      <c r="O30" s="577"/>
      <c r="P30" s="578"/>
      <c r="Q30" s="578"/>
      <c r="R30" s="578"/>
      <c r="S30" s="578"/>
      <c r="T30" s="578"/>
      <c r="U30" s="578"/>
      <c r="V30" s="578"/>
      <c r="W30" s="578"/>
      <c r="X30" s="578"/>
      <c r="Y30" s="578"/>
      <c r="Z30" s="579"/>
      <c r="AB30" s="118"/>
    </row>
    <row r="31" spans="2:28" ht="15" customHeight="1" x14ac:dyDescent="0.3">
      <c r="B31" s="577"/>
      <c r="C31" s="578"/>
      <c r="D31" s="578"/>
      <c r="E31" s="578"/>
      <c r="F31" s="578"/>
      <c r="G31" s="578"/>
      <c r="H31" s="578"/>
      <c r="I31" s="578"/>
      <c r="J31" s="578"/>
      <c r="K31" s="578"/>
      <c r="L31" s="578"/>
      <c r="M31" s="579"/>
      <c r="O31" s="577"/>
      <c r="P31" s="578"/>
      <c r="Q31" s="578"/>
      <c r="R31" s="578"/>
      <c r="S31" s="578"/>
      <c r="T31" s="578"/>
      <c r="U31" s="578"/>
      <c r="V31" s="578"/>
      <c r="W31" s="578"/>
      <c r="X31" s="578"/>
      <c r="Y31" s="578"/>
      <c r="Z31" s="579"/>
      <c r="AB31" s="118"/>
    </row>
    <row r="32" spans="2:28" ht="15" customHeight="1" x14ac:dyDescent="0.3">
      <c r="B32" s="577"/>
      <c r="C32" s="578"/>
      <c r="D32" s="578"/>
      <c r="E32" s="578"/>
      <c r="F32" s="578"/>
      <c r="G32" s="578"/>
      <c r="H32" s="578"/>
      <c r="I32" s="578"/>
      <c r="J32" s="578"/>
      <c r="K32" s="578"/>
      <c r="L32" s="578"/>
      <c r="M32" s="579"/>
      <c r="O32" s="577"/>
      <c r="P32" s="578"/>
      <c r="Q32" s="578"/>
      <c r="R32" s="578"/>
      <c r="S32" s="578"/>
      <c r="T32" s="578"/>
      <c r="U32" s="578"/>
      <c r="V32" s="578"/>
      <c r="W32" s="578"/>
      <c r="X32" s="578"/>
      <c r="Y32" s="578"/>
      <c r="Z32" s="579"/>
      <c r="AB32" s="118"/>
    </row>
    <row r="33" spans="2:28" ht="15" customHeight="1" x14ac:dyDescent="0.3">
      <c r="B33" s="577"/>
      <c r="C33" s="578"/>
      <c r="D33" s="578"/>
      <c r="E33" s="578"/>
      <c r="F33" s="578"/>
      <c r="G33" s="578"/>
      <c r="H33" s="578"/>
      <c r="I33" s="578"/>
      <c r="J33" s="578"/>
      <c r="K33" s="578"/>
      <c r="L33" s="578"/>
      <c r="M33" s="579"/>
      <c r="O33" s="577"/>
      <c r="P33" s="578"/>
      <c r="Q33" s="578"/>
      <c r="R33" s="578"/>
      <c r="S33" s="578"/>
      <c r="T33" s="578"/>
      <c r="U33" s="578"/>
      <c r="V33" s="578"/>
      <c r="W33" s="578"/>
      <c r="X33" s="578"/>
      <c r="Y33" s="578"/>
      <c r="Z33" s="579"/>
      <c r="AB33" s="118"/>
    </row>
    <row r="34" spans="2:28" ht="15" customHeight="1" x14ac:dyDescent="0.3">
      <c r="B34" s="577"/>
      <c r="C34" s="578"/>
      <c r="D34" s="578"/>
      <c r="E34" s="578"/>
      <c r="F34" s="578"/>
      <c r="G34" s="578"/>
      <c r="H34" s="578"/>
      <c r="I34" s="578"/>
      <c r="J34" s="578"/>
      <c r="K34" s="578"/>
      <c r="L34" s="578"/>
      <c r="M34" s="579"/>
      <c r="O34" s="577"/>
      <c r="P34" s="578"/>
      <c r="Q34" s="578"/>
      <c r="R34" s="578"/>
      <c r="S34" s="578"/>
      <c r="T34" s="578"/>
      <c r="U34" s="578"/>
      <c r="V34" s="578"/>
      <c r="W34" s="578"/>
      <c r="X34" s="578"/>
      <c r="Y34" s="578"/>
      <c r="Z34" s="579"/>
      <c r="AB34" s="118"/>
    </row>
    <row r="35" spans="2:28" ht="15" customHeight="1" x14ac:dyDescent="0.3">
      <c r="B35" s="577"/>
      <c r="C35" s="578"/>
      <c r="D35" s="578"/>
      <c r="E35" s="578"/>
      <c r="F35" s="578"/>
      <c r="G35" s="578"/>
      <c r="H35" s="578"/>
      <c r="I35" s="578"/>
      <c r="J35" s="578"/>
      <c r="K35" s="578"/>
      <c r="L35" s="578"/>
      <c r="M35" s="579"/>
      <c r="O35" s="577"/>
      <c r="P35" s="578"/>
      <c r="Q35" s="578"/>
      <c r="R35" s="578"/>
      <c r="S35" s="578"/>
      <c r="T35" s="578"/>
      <c r="U35" s="578"/>
      <c r="V35" s="578"/>
      <c r="W35" s="578"/>
      <c r="X35" s="578"/>
      <c r="Y35" s="578"/>
      <c r="Z35" s="579"/>
      <c r="AB35" s="118"/>
    </row>
    <row r="36" spans="2:28" ht="15" customHeight="1" x14ac:dyDescent="0.3">
      <c r="B36" s="577"/>
      <c r="C36" s="578"/>
      <c r="D36" s="578"/>
      <c r="E36" s="578"/>
      <c r="F36" s="578"/>
      <c r="G36" s="578"/>
      <c r="H36" s="578"/>
      <c r="I36" s="578"/>
      <c r="J36" s="578"/>
      <c r="K36" s="578"/>
      <c r="L36" s="578"/>
      <c r="M36" s="579"/>
      <c r="O36" s="577"/>
      <c r="P36" s="578"/>
      <c r="Q36" s="578"/>
      <c r="R36" s="578"/>
      <c r="S36" s="578"/>
      <c r="T36" s="578"/>
      <c r="U36" s="578"/>
      <c r="V36" s="578"/>
      <c r="W36" s="578"/>
      <c r="X36" s="578"/>
      <c r="Y36" s="578"/>
      <c r="Z36" s="579"/>
      <c r="AB36" s="118"/>
    </row>
    <row r="37" spans="2:28" ht="15" customHeight="1" x14ac:dyDescent="0.3">
      <c r="B37" s="577"/>
      <c r="C37" s="578"/>
      <c r="D37" s="578"/>
      <c r="E37" s="578"/>
      <c r="F37" s="578"/>
      <c r="G37" s="578"/>
      <c r="H37" s="578"/>
      <c r="I37" s="578"/>
      <c r="J37" s="578"/>
      <c r="K37" s="578"/>
      <c r="L37" s="578"/>
      <c r="M37" s="579"/>
      <c r="O37" s="577"/>
      <c r="P37" s="578"/>
      <c r="Q37" s="578"/>
      <c r="R37" s="578"/>
      <c r="S37" s="578"/>
      <c r="T37" s="578"/>
      <c r="U37" s="578"/>
      <c r="V37" s="578"/>
      <c r="W37" s="578"/>
      <c r="X37" s="578"/>
      <c r="Y37" s="578"/>
      <c r="Z37" s="579"/>
      <c r="AB37" s="118"/>
    </row>
    <row r="38" spans="2:28" ht="15" customHeight="1" x14ac:dyDescent="0.3">
      <c r="B38" s="577"/>
      <c r="C38" s="578"/>
      <c r="D38" s="578"/>
      <c r="E38" s="578"/>
      <c r="F38" s="578"/>
      <c r="G38" s="578"/>
      <c r="H38" s="578"/>
      <c r="I38" s="578"/>
      <c r="J38" s="578"/>
      <c r="K38" s="578"/>
      <c r="L38" s="578"/>
      <c r="M38" s="579"/>
      <c r="O38" s="577"/>
      <c r="P38" s="578"/>
      <c r="Q38" s="578"/>
      <c r="R38" s="578"/>
      <c r="S38" s="578"/>
      <c r="T38" s="578"/>
      <c r="U38" s="578"/>
      <c r="V38" s="578"/>
      <c r="W38" s="578"/>
      <c r="X38" s="578"/>
      <c r="Y38" s="578"/>
      <c r="Z38" s="579"/>
      <c r="AB38" s="118"/>
    </row>
    <row r="39" spans="2:28" ht="15" customHeight="1" x14ac:dyDescent="0.3">
      <c r="B39" s="577"/>
      <c r="C39" s="578"/>
      <c r="D39" s="578"/>
      <c r="E39" s="578"/>
      <c r="F39" s="578"/>
      <c r="G39" s="578"/>
      <c r="H39" s="578"/>
      <c r="I39" s="578"/>
      <c r="J39" s="578"/>
      <c r="K39" s="578"/>
      <c r="L39" s="578"/>
      <c r="M39" s="579"/>
      <c r="O39" s="577"/>
      <c r="P39" s="578"/>
      <c r="Q39" s="578"/>
      <c r="R39" s="578"/>
      <c r="S39" s="578"/>
      <c r="T39" s="578"/>
      <c r="U39" s="578"/>
      <c r="V39" s="578"/>
      <c r="W39" s="578"/>
      <c r="X39" s="578"/>
      <c r="Y39" s="578"/>
      <c r="Z39" s="579"/>
      <c r="AB39" s="118"/>
    </row>
    <row r="40" spans="2:28" ht="15" customHeight="1" x14ac:dyDescent="0.3">
      <c r="B40" s="577"/>
      <c r="C40" s="578"/>
      <c r="D40" s="578"/>
      <c r="E40" s="578"/>
      <c r="F40" s="578"/>
      <c r="G40" s="578"/>
      <c r="H40" s="578"/>
      <c r="I40" s="578"/>
      <c r="J40" s="578"/>
      <c r="K40" s="578"/>
      <c r="L40" s="578"/>
      <c r="M40" s="579"/>
      <c r="O40" s="577"/>
      <c r="P40" s="578"/>
      <c r="Q40" s="578"/>
      <c r="R40" s="578"/>
      <c r="S40" s="578"/>
      <c r="T40" s="578"/>
      <c r="U40" s="578"/>
      <c r="V40" s="578"/>
      <c r="W40" s="578"/>
      <c r="X40" s="578"/>
      <c r="Y40" s="578"/>
      <c r="Z40" s="579"/>
      <c r="AB40" s="118"/>
    </row>
    <row r="41" spans="2:28" ht="15" customHeight="1" x14ac:dyDescent="0.3">
      <c r="B41" s="577"/>
      <c r="C41" s="578"/>
      <c r="D41" s="578"/>
      <c r="E41" s="578"/>
      <c r="F41" s="578"/>
      <c r="G41" s="578"/>
      <c r="H41" s="578"/>
      <c r="I41" s="578"/>
      <c r="J41" s="578"/>
      <c r="K41" s="578"/>
      <c r="L41" s="578"/>
      <c r="M41" s="579"/>
      <c r="O41" s="577"/>
      <c r="P41" s="578"/>
      <c r="Q41" s="578"/>
      <c r="R41" s="578"/>
      <c r="S41" s="578"/>
      <c r="T41" s="578"/>
      <c r="U41" s="578"/>
      <c r="V41" s="578"/>
      <c r="W41" s="578"/>
      <c r="X41" s="578"/>
      <c r="Y41" s="578"/>
      <c r="Z41" s="579"/>
      <c r="AB41" s="118"/>
    </row>
    <row r="42" spans="2:28" ht="15" customHeight="1" x14ac:dyDescent="0.3">
      <c r="B42" s="577"/>
      <c r="C42" s="578"/>
      <c r="D42" s="578"/>
      <c r="E42" s="578"/>
      <c r="F42" s="578"/>
      <c r="G42" s="578"/>
      <c r="H42" s="578"/>
      <c r="I42" s="578"/>
      <c r="J42" s="578"/>
      <c r="K42" s="578"/>
      <c r="L42" s="578"/>
      <c r="M42" s="579"/>
      <c r="O42" s="577"/>
      <c r="P42" s="578"/>
      <c r="Q42" s="578"/>
      <c r="R42" s="578"/>
      <c r="S42" s="578"/>
      <c r="T42" s="578"/>
      <c r="U42" s="578"/>
      <c r="V42" s="578"/>
      <c r="W42" s="578"/>
      <c r="X42" s="578"/>
      <c r="Y42" s="578"/>
      <c r="Z42" s="579"/>
      <c r="AB42" s="118"/>
    </row>
    <row r="43" spans="2:28" ht="15" customHeight="1" x14ac:dyDescent="0.3">
      <c r="B43" s="577"/>
      <c r="C43" s="578"/>
      <c r="D43" s="578"/>
      <c r="E43" s="578"/>
      <c r="F43" s="578"/>
      <c r="G43" s="578"/>
      <c r="H43" s="578"/>
      <c r="I43" s="578"/>
      <c r="J43" s="578"/>
      <c r="K43" s="578"/>
      <c r="L43" s="578"/>
      <c r="M43" s="579"/>
      <c r="O43" s="577"/>
      <c r="P43" s="578"/>
      <c r="Q43" s="578"/>
      <c r="R43" s="578"/>
      <c r="S43" s="578"/>
      <c r="T43" s="578"/>
      <c r="U43" s="578"/>
      <c r="V43" s="578"/>
      <c r="W43" s="578"/>
      <c r="X43" s="578"/>
      <c r="Y43" s="578"/>
      <c r="Z43" s="579"/>
      <c r="AB43" s="118"/>
    </row>
    <row r="44" spans="2:28" ht="15" customHeight="1" x14ac:dyDescent="0.3">
      <c r="B44" s="577"/>
      <c r="C44" s="578"/>
      <c r="D44" s="578"/>
      <c r="E44" s="578"/>
      <c r="F44" s="578"/>
      <c r="G44" s="578"/>
      <c r="H44" s="578"/>
      <c r="I44" s="578"/>
      <c r="J44" s="578"/>
      <c r="K44" s="578"/>
      <c r="L44" s="578"/>
      <c r="M44" s="579"/>
      <c r="O44" s="577"/>
      <c r="P44" s="578"/>
      <c r="Q44" s="578"/>
      <c r="R44" s="578"/>
      <c r="S44" s="578"/>
      <c r="T44" s="578"/>
      <c r="U44" s="578"/>
      <c r="V44" s="578"/>
      <c r="W44" s="578"/>
      <c r="X44" s="578"/>
      <c r="Y44" s="578"/>
      <c r="Z44" s="579"/>
      <c r="AB44" s="118"/>
    </row>
    <row r="45" spans="2:28" ht="15" customHeight="1" x14ac:dyDescent="0.3">
      <c r="B45" s="577"/>
      <c r="C45" s="578"/>
      <c r="D45" s="578"/>
      <c r="E45" s="578"/>
      <c r="F45" s="578"/>
      <c r="G45" s="578"/>
      <c r="H45" s="578"/>
      <c r="I45" s="578"/>
      <c r="J45" s="578"/>
      <c r="K45" s="578"/>
      <c r="L45" s="578"/>
      <c r="M45" s="579"/>
      <c r="O45" s="577"/>
      <c r="P45" s="578"/>
      <c r="Q45" s="578"/>
      <c r="R45" s="578"/>
      <c r="S45" s="578"/>
      <c r="T45" s="578"/>
      <c r="U45" s="578"/>
      <c r="V45" s="578"/>
      <c r="W45" s="578"/>
      <c r="X45" s="578"/>
      <c r="Y45" s="578"/>
      <c r="Z45" s="579"/>
      <c r="AB45" s="118"/>
    </row>
    <row r="46" spans="2:28" ht="15" customHeight="1" x14ac:dyDescent="0.3">
      <c r="B46" s="577"/>
      <c r="C46" s="578"/>
      <c r="D46" s="578"/>
      <c r="E46" s="578"/>
      <c r="F46" s="578"/>
      <c r="G46" s="578"/>
      <c r="H46" s="578"/>
      <c r="I46" s="578"/>
      <c r="J46" s="578"/>
      <c r="K46" s="578"/>
      <c r="L46" s="578"/>
      <c r="M46" s="579"/>
      <c r="O46" s="577"/>
      <c r="P46" s="578"/>
      <c r="Q46" s="578"/>
      <c r="R46" s="578"/>
      <c r="S46" s="578"/>
      <c r="T46" s="578"/>
      <c r="U46" s="578"/>
      <c r="V46" s="578"/>
      <c r="W46" s="578"/>
      <c r="X46" s="578"/>
      <c r="Y46" s="578"/>
      <c r="Z46" s="579"/>
      <c r="AB46" s="118"/>
    </row>
    <row r="47" spans="2:28" ht="15" customHeight="1" x14ac:dyDescent="0.3">
      <c r="B47" s="577"/>
      <c r="C47" s="578"/>
      <c r="D47" s="578"/>
      <c r="E47" s="578"/>
      <c r="F47" s="578"/>
      <c r="G47" s="578"/>
      <c r="H47" s="578"/>
      <c r="I47" s="578"/>
      <c r="J47" s="578"/>
      <c r="K47" s="578"/>
      <c r="L47" s="578"/>
      <c r="M47" s="579"/>
      <c r="O47" s="577"/>
      <c r="P47" s="578"/>
      <c r="Q47" s="578"/>
      <c r="R47" s="578"/>
      <c r="S47" s="578"/>
      <c r="T47" s="578"/>
      <c r="U47" s="578"/>
      <c r="V47" s="578"/>
      <c r="W47" s="578"/>
      <c r="X47" s="578"/>
      <c r="Y47" s="578"/>
      <c r="Z47" s="579"/>
      <c r="AB47" s="118"/>
    </row>
    <row r="48" spans="2:28" ht="15" customHeight="1" x14ac:dyDescent="0.3">
      <c r="B48" s="577"/>
      <c r="C48" s="578"/>
      <c r="D48" s="578"/>
      <c r="E48" s="578"/>
      <c r="F48" s="578"/>
      <c r="G48" s="578"/>
      <c r="H48" s="578"/>
      <c r="I48" s="578"/>
      <c r="J48" s="578"/>
      <c r="K48" s="578"/>
      <c r="L48" s="578"/>
      <c r="M48" s="579"/>
      <c r="O48" s="577"/>
      <c r="P48" s="578"/>
      <c r="Q48" s="578"/>
      <c r="R48" s="578"/>
      <c r="S48" s="578"/>
      <c r="T48" s="578"/>
      <c r="U48" s="578"/>
      <c r="V48" s="578"/>
      <c r="W48" s="578"/>
      <c r="X48" s="578"/>
      <c r="Y48" s="578"/>
      <c r="Z48" s="579"/>
      <c r="AB48" s="118"/>
    </row>
    <row r="49" spans="2:28" ht="15" customHeight="1" x14ac:dyDescent="0.3">
      <c r="B49" s="577"/>
      <c r="C49" s="578"/>
      <c r="D49" s="578"/>
      <c r="E49" s="578"/>
      <c r="F49" s="578"/>
      <c r="G49" s="578"/>
      <c r="H49" s="578"/>
      <c r="I49" s="578"/>
      <c r="J49" s="578"/>
      <c r="K49" s="578"/>
      <c r="L49" s="578"/>
      <c r="M49" s="579"/>
      <c r="O49" s="577"/>
      <c r="P49" s="578"/>
      <c r="Q49" s="578"/>
      <c r="R49" s="578"/>
      <c r="S49" s="578"/>
      <c r="T49" s="578"/>
      <c r="U49" s="578"/>
      <c r="V49" s="578"/>
      <c r="W49" s="578"/>
      <c r="X49" s="578"/>
      <c r="Y49" s="578"/>
      <c r="Z49" s="579"/>
      <c r="AB49" s="118"/>
    </row>
    <row r="50" spans="2:28" ht="15" customHeight="1" thickBot="1" x14ac:dyDescent="0.35">
      <c r="B50" s="580"/>
      <c r="C50" s="581"/>
      <c r="D50" s="581"/>
      <c r="E50" s="581"/>
      <c r="F50" s="581"/>
      <c r="G50" s="581"/>
      <c r="H50" s="581"/>
      <c r="I50" s="581"/>
      <c r="J50" s="581"/>
      <c r="K50" s="581"/>
      <c r="L50" s="581"/>
      <c r="M50" s="582"/>
      <c r="O50" s="580"/>
      <c r="P50" s="581"/>
      <c r="Q50" s="581"/>
      <c r="R50" s="581"/>
      <c r="S50" s="581"/>
      <c r="T50" s="581"/>
      <c r="U50" s="581"/>
      <c r="V50" s="581"/>
      <c r="W50" s="581"/>
      <c r="X50" s="581"/>
      <c r="Y50" s="581"/>
      <c r="Z50" s="582"/>
      <c r="AB50" s="118"/>
    </row>
    <row r="51" spans="2:28" ht="17.25" thickBot="1" x14ac:dyDescent="0.35">
      <c r="AB51" s="118"/>
    </row>
    <row r="52" spans="2:28" ht="18" thickBot="1" x14ac:dyDescent="0.4">
      <c r="B52" s="571" t="s">
        <v>70</v>
      </c>
      <c r="C52" s="572"/>
      <c r="D52" s="572"/>
      <c r="E52" s="572"/>
      <c r="F52" s="572"/>
      <c r="G52" s="572"/>
      <c r="H52" s="572"/>
      <c r="I52" s="572"/>
      <c r="J52" s="572"/>
      <c r="K52" s="572"/>
      <c r="L52" s="572"/>
      <c r="M52" s="573"/>
      <c r="O52" s="571" t="s">
        <v>18</v>
      </c>
      <c r="P52" s="572"/>
      <c r="Q52" s="572"/>
      <c r="R52" s="572"/>
      <c r="S52" s="572"/>
      <c r="T52" s="572"/>
      <c r="U52" s="572"/>
      <c r="V52" s="572"/>
      <c r="W52" s="572"/>
      <c r="X52" s="572"/>
      <c r="Y52" s="572"/>
      <c r="Z52" s="573"/>
      <c r="AB52" s="118"/>
    </row>
    <row r="53" spans="2:28" x14ac:dyDescent="0.3">
      <c r="B53" s="574"/>
      <c r="C53" s="575"/>
      <c r="D53" s="575"/>
      <c r="E53" s="575"/>
      <c r="F53" s="575"/>
      <c r="G53" s="575"/>
      <c r="H53" s="575"/>
      <c r="I53" s="575"/>
      <c r="J53" s="575"/>
      <c r="K53" s="575"/>
      <c r="L53" s="575"/>
      <c r="M53" s="576"/>
      <c r="O53" s="574"/>
      <c r="P53" s="575"/>
      <c r="Q53" s="575"/>
      <c r="R53" s="575"/>
      <c r="S53" s="575"/>
      <c r="T53" s="575"/>
      <c r="U53" s="575"/>
      <c r="V53" s="575"/>
      <c r="W53" s="575"/>
      <c r="X53" s="575"/>
      <c r="Y53" s="575"/>
      <c r="Z53" s="576"/>
      <c r="AB53" s="118"/>
    </row>
    <row r="54" spans="2:28" x14ac:dyDescent="0.3">
      <c r="B54" s="577"/>
      <c r="C54" s="578"/>
      <c r="D54" s="578"/>
      <c r="E54" s="578"/>
      <c r="F54" s="578"/>
      <c r="G54" s="578"/>
      <c r="H54" s="578"/>
      <c r="I54" s="578"/>
      <c r="J54" s="578"/>
      <c r="K54" s="578"/>
      <c r="L54" s="578"/>
      <c r="M54" s="579"/>
      <c r="O54" s="577"/>
      <c r="P54" s="578"/>
      <c r="Q54" s="578"/>
      <c r="R54" s="578"/>
      <c r="S54" s="578"/>
      <c r="T54" s="578"/>
      <c r="U54" s="578"/>
      <c r="V54" s="578"/>
      <c r="W54" s="578"/>
      <c r="X54" s="578"/>
      <c r="Y54" s="578"/>
      <c r="Z54" s="579"/>
      <c r="AB54" s="118"/>
    </row>
    <row r="55" spans="2:28" x14ac:dyDescent="0.3">
      <c r="B55" s="577"/>
      <c r="C55" s="578"/>
      <c r="D55" s="578"/>
      <c r="E55" s="578"/>
      <c r="F55" s="578"/>
      <c r="G55" s="578"/>
      <c r="H55" s="578"/>
      <c r="I55" s="578"/>
      <c r="J55" s="578"/>
      <c r="K55" s="578"/>
      <c r="L55" s="578"/>
      <c r="M55" s="579"/>
      <c r="O55" s="577"/>
      <c r="P55" s="578"/>
      <c r="Q55" s="578"/>
      <c r="R55" s="578"/>
      <c r="S55" s="578"/>
      <c r="T55" s="578"/>
      <c r="U55" s="578"/>
      <c r="V55" s="578"/>
      <c r="W55" s="578"/>
      <c r="X55" s="578"/>
      <c r="Y55" s="578"/>
      <c r="Z55" s="579"/>
      <c r="AB55" s="118"/>
    </row>
    <row r="56" spans="2:28" x14ac:dyDescent="0.3">
      <c r="B56" s="577"/>
      <c r="C56" s="578"/>
      <c r="D56" s="578"/>
      <c r="E56" s="578"/>
      <c r="F56" s="578"/>
      <c r="G56" s="578"/>
      <c r="H56" s="578"/>
      <c r="I56" s="578"/>
      <c r="J56" s="578"/>
      <c r="K56" s="578"/>
      <c r="L56" s="578"/>
      <c r="M56" s="579"/>
      <c r="O56" s="577"/>
      <c r="P56" s="578"/>
      <c r="Q56" s="578"/>
      <c r="R56" s="578"/>
      <c r="S56" s="578"/>
      <c r="T56" s="578"/>
      <c r="U56" s="578"/>
      <c r="V56" s="578"/>
      <c r="W56" s="578"/>
      <c r="X56" s="578"/>
      <c r="Y56" s="578"/>
      <c r="Z56" s="579"/>
      <c r="AB56" s="118"/>
    </row>
    <row r="57" spans="2:28" x14ac:dyDescent="0.3">
      <c r="B57" s="577"/>
      <c r="C57" s="578"/>
      <c r="D57" s="578"/>
      <c r="E57" s="578"/>
      <c r="F57" s="578"/>
      <c r="G57" s="578"/>
      <c r="H57" s="578"/>
      <c r="I57" s="578"/>
      <c r="J57" s="578"/>
      <c r="K57" s="578"/>
      <c r="L57" s="578"/>
      <c r="M57" s="579"/>
      <c r="O57" s="577"/>
      <c r="P57" s="578"/>
      <c r="Q57" s="578"/>
      <c r="R57" s="578"/>
      <c r="S57" s="578"/>
      <c r="T57" s="578"/>
      <c r="U57" s="578"/>
      <c r="V57" s="578"/>
      <c r="W57" s="578"/>
      <c r="X57" s="578"/>
      <c r="Y57" s="578"/>
      <c r="Z57" s="579"/>
      <c r="AB57" s="118"/>
    </row>
    <row r="58" spans="2:28" x14ac:dyDescent="0.3">
      <c r="B58" s="577"/>
      <c r="C58" s="578"/>
      <c r="D58" s="578"/>
      <c r="E58" s="578"/>
      <c r="F58" s="578"/>
      <c r="G58" s="578"/>
      <c r="H58" s="578"/>
      <c r="I58" s="578"/>
      <c r="J58" s="578"/>
      <c r="K58" s="578"/>
      <c r="L58" s="578"/>
      <c r="M58" s="579"/>
      <c r="O58" s="577"/>
      <c r="P58" s="578"/>
      <c r="Q58" s="578"/>
      <c r="R58" s="578"/>
      <c r="S58" s="578"/>
      <c r="T58" s="578"/>
      <c r="U58" s="578"/>
      <c r="V58" s="578"/>
      <c r="W58" s="578"/>
      <c r="X58" s="578"/>
      <c r="Y58" s="578"/>
      <c r="Z58" s="579"/>
      <c r="AB58" s="118"/>
    </row>
    <row r="59" spans="2:28" x14ac:dyDescent="0.3">
      <c r="B59" s="577"/>
      <c r="C59" s="578"/>
      <c r="D59" s="578"/>
      <c r="E59" s="578"/>
      <c r="F59" s="578"/>
      <c r="G59" s="578"/>
      <c r="H59" s="578"/>
      <c r="I59" s="578"/>
      <c r="J59" s="578"/>
      <c r="K59" s="578"/>
      <c r="L59" s="578"/>
      <c r="M59" s="579"/>
      <c r="O59" s="577"/>
      <c r="P59" s="578"/>
      <c r="Q59" s="578"/>
      <c r="R59" s="578"/>
      <c r="S59" s="578"/>
      <c r="T59" s="578"/>
      <c r="U59" s="578"/>
      <c r="V59" s="578"/>
      <c r="W59" s="578"/>
      <c r="X59" s="578"/>
      <c r="Y59" s="578"/>
      <c r="Z59" s="579"/>
      <c r="AB59" s="118"/>
    </row>
    <row r="60" spans="2:28" x14ac:dyDescent="0.3">
      <c r="B60" s="577"/>
      <c r="C60" s="578"/>
      <c r="D60" s="578"/>
      <c r="E60" s="578"/>
      <c r="F60" s="578"/>
      <c r="G60" s="578"/>
      <c r="H60" s="578"/>
      <c r="I60" s="578"/>
      <c r="J60" s="578"/>
      <c r="K60" s="578"/>
      <c r="L60" s="578"/>
      <c r="M60" s="579"/>
      <c r="O60" s="577"/>
      <c r="P60" s="578"/>
      <c r="Q60" s="578"/>
      <c r="R60" s="578"/>
      <c r="S60" s="578"/>
      <c r="T60" s="578"/>
      <c r="U60" s="578"/>
      <c r="V60" s="578"/>
      <c r="W60" s="578"/>
      <c r="X60" s="578"/>
      <c r="Y60" s="578"/>
      <c r="Z60" s="579"/>
      <c r="AB60" s="118"/>
    </row>
    <row r="61" spans="2:28" x14ac:dyDescent="0.3">
      <c r="B61" s="577"/>
      <c r="C61" s="578"/>
      <c r="D61" s="578"/>
      <c r="E61" s="578"/>
      <c r="F61" s="578"/>
      <c r="G61" s="578"/>
      <c r="H61" s="578"/>
      <c r="I61" s="578"/>
      <c r="J61" s="578"/>
      <c r="K61" s="578"/>
      <c r="L61" s="578"/>
      <c r="M61" s="579"/>
      <c r="O61" s="577"/>
      <c r="P61" s="578"/>
      <c r="Q61" s="578"/>
      <c r="R61" s="578"/>
      <c r="S61" s="578"/>
      <c r="T61" s="578"/>
      <c r="U61" s="578"/>
      <c r="V61" s="578"/>
      <c r="W61" s="578"/>
      <c r="X61" s="578"/>
      <c r="Y61" s="578"/>
      <c r="Z61" s="579"/>
      <c r="AB61" s="118"/>
    </row>
    <row r="62" spans="2:28" x14ac:dyDescent="0.3">
      <c r="B62" s="577"/>
      <c r="C62" s="578"/>
      <c r="D62" s="578"/>
      <c r="E62" s="578"/>
      <c r="F62" s="578"/>
      <c r="G62" s="578"/>
      <c r="H62" s="578"/>
      <c r="I62" s="578"/>
      <c r="J62" s="578"/>
      <c r="K62" s="578"/>
      <c r="L62" s="578"/>
      <c r="M62" s="579"/>
      <c r="O62" s="577"/>
      <c r="P62" s="578"/>
      <c r="Q62" s="578"/>
      <c r="R62" s="578"/>
      <c r="S62" s="578"/>
      <c r="T62" s="578"/>
      <c r="U62" s="578"/>
      <c r="V62" s="578"/>
      <c r="W62" s="578"/>
      <c r="X62" s="578"/>
      <c r="Y62" s="578"/>
      <c r="Z62" s="579"/>
      <c r="AB62" s="118"/>
    </row>
    <row r="63" spans="2:28" x14ac:dyDescent="0.3">
      <c r="B63" s="577"/>
      <c r="C63" s="578"/>
      <c r="D63" s="578"/>
      <c r="E63" s="578"/>
      <c r="F63" s="578"/>
      <c r="G63" s="578"/>
      <c r="H63" s="578"/>
      <c r="I63" s="578"/>
      <c r="J63" s="578"/>
      <c r="K63" s="578"/>
      <c r="L63" s="578"/>
      <c r="M63" s="579"/>
      <c r="O63" s="577"/>
      <c r="P63" s="578"/>
      <c r="Q63" s="578"/>
      <c r="R63" s="578"/>
      <c r="S63" s="578"/>
      <c r="T63" s="578"/>
      <c r="U63" s="578"/>
      <c r="V63" s="578"/>
      <c r="W63" s="578"/>
      <c r="X63" s="578"/>
      <c r="Y63" s="578"/>
      <c r="Z63" s="579"/>
      <c r="AB63" s="118"/>
    </row>
    <row r="64" spans="2:28" x14ac:dyDescent="0.3">
      <c r="B64" s="577"/>
      <c r="C64" s="578"/>
      <c r="D64" s="578"/>
      <c r="E64" s="578"/>
      <c r="F64" s="578"/>
      <c r="G64" s="578"/>
      <c r="H64" s="578"/>
      <c r="I64" s="578"/>
      <c r="J64" s="578"/>
      <c r="K64" s="578"/>
      <c r="L64" s="578"/>
      <c r="M64" s="579"/>
      <c r="O64" s="577"/>
      <c r="P64" s="578"/>
      <c r="Q64" s="578"/>
      <c r="R64" s="578"/>
      <c r="S64" s="578"/>
      <c r="T64" s="578"/>
      <c r="U64" s="578"/>
      <c r="V64" s="578"/>
      <c r="W64" s="578"/>
      <c r="X64" s="578"/>
      <c r="Y64" s="578"/>
      <c r="Z64" s="579"/>
      <c r="AB64" s="118"/>
    </row>
    <row r="65" spans="2:28" x14ac:dyDescent="0.3">
      <c r="B65" s="577"/>
      <c r="C65" s="578"/>
      <c r="D65" s="578"/>
      <c r="E65" s="578"/>
      <c r="F65" s="578"/>
      <c r="G65" s="578"/>
      <c r="H65" s="578"/>
      <c r="I65" s="578"/>
      <c r="J65" s="578"/>
      <c r="K65" s="578"/>
      <c r="L65" s="578"/>
      <c r="M65" s="579"/>
      <c r="O65" s="577"/>
      <c r="P65" s="578"/>
      <c r="Q65" s="578"/>
      <c r="R65" s="578"/>
      <c r="S65" s="578"/>
      <c r="T65" s="578"/>
      <c r="U65" s="578"/>
      <c r="V65" s="578"/>
      <c r="W65" s="578"/>
      <c r="X65" s="578"/>
      <c r="Y65" s="578"/>
      <c r="Z65" s="579"/>
      <c r="AB65" s="118"/>
    </row>
    <row r="66" spans="2:28" x14ac:dyDescent="0.3">
      <c r="B66" s="577"/>
      <c r="C66" s="578"/>
      <c r="D66" s="578"/>
      <c r="E66" s="578"/>
      <c r="F66" s="578"/>
      <c r="G66" s="578"/>
      <c r="H66" s="578"/>
      <c r="I66" s="578"/>
      <c r="J66" s="578"/>
      <c r="K66" s="578"/>
      <c r="L66" s="578"/>
      <c r="M66" s="579"/>
      <c r="O66" s="577"/>
      <c r="P66" s="578"/>
      <c r="Q66" s="578"/>
      <c r="R66" s="578"/>
      <c r="S66" s="578"/>
      <c r="T66" s="578"/>
      <c r="U66" s="578"/>
      <c r="V66" s="578"/>
      <c r="W66" s="578"/>
      <c r="X66" s="578"/>
      <c r="Y66" s="578"/>
      <c r="Z66" s="579"/>
      <c r="AB66" s="118"/>
    </row>
    <row r="67" spans="2:28" x14ac:dyDescent="0.3">
      <c r="B67" s="577"/>
      <c r="C67" s="578"/>
      <c r="D67" s="578"/>
      <c r="E67" s="578"/>
      <c r="F67" s="578"/>
      <c r="G67" s="578"/>
      <c r="H67" s="578"/>
      <c r="I67" s="578"/>
      <c r="J67" s="578"/>
      <c r="K67" s="578"/>
      <c r="L67" s="578"/>
      <c r="M67" s="579"/>
      <c r="O67" s="577"/>
      <c r="P67" s="578"/>
      <c r="Q67" s="578"/>
      <c r="R67" s="578"/>
      <c r="S67" s="578"/>
      <c r="T67" s="578"/>
      <c r="U67" s="578"/>
      <c r="V67" s="578"/>
      <c r="W67" s="578"/>
      <c r="X67" s="578"/>
      <c r="Y67" s="578"/>
      <c r="Z67" s="579"/>
      <c r="AB67" s="118"/>
    </row>
    <row r="68" spans="2:28" x14ac:dyDescent="0.3">
      <c r="B68" s="577"/>
      <c r="C68" s="578"/>
      <c r="D68" s="578"/>
      <c r="E68" s="578"/>
      <c r="F68" s="578"/>
      <c r="G68" s="578"/>
      <c r="H68" s="578"/>
      <c r="I68" s="578"/>
      <c r="J68" s="578"/>
      <c r="K68" s="578"/>
      <c r="L68" s="578"/>
      <c r="M68" s="579"/>
      <c r="O68" s="577"/>
      <c r="P68" s="578"/>
      <c r="Q68" s="578"/>
      <c r="R68" s="578"/>
      <c r="S68" s="578"/>
      <c r="T68" s="578"/>
      <c r="U68" s="578"/>
      <c r="V68" s="578"/>
      <c r="W68" s="578"/>
      <c r="X68" s="578"/>
      <c r="Y68" s="578"/>
      <c r="Z68" s="579"/>
      <c r="AB68" s="118"/>
    </row>
    <row r="69" spans="2:28" x14ac:dyDescent="0.3">
      <c r="B69" s="577"/>
      <c r="C69" s="578"/>
      <c r="D69" s="578"/>
      <c r="E69" s="578"/>
      <c r="F69" s="578"/>
      <c r="G69" s="578"/>
      <c r="H69" s="578"/>
      <c r="I69" s="578"/>
      <c r="J69" s="578"/>
      <c r="K69" s="578"/>
      <c r="L69" s="578"/>
      <c r="M69" s="579"/>
      <c r="O69" s="577"/>
      <c r="P69" s="578"/>
      <c r="Q69" s="578"/>
      <c r="R69" s="578"/>
      <c r="S69" s="578"/>
      <c r="T69" s="578"/>
      <c r="U69" s="578"/>
      <c r="V69" s="578"/>
      <c r="W69" s="578"/>
      <c r="X69" s="578"/>
      <c r="Y69" s="578"/>
      <c r="Z69" s="579"/>
      <c r="AB69" s="118"/>
    </row>
    <row r="70" spans="2:28" x14ac:dyDescent="0.3">
      <c r="B70" s="577"/>
      <c r="C70" s="578"/>
      <c r="D70" s="578"/>
      <c r="E70" s="578"/>
      <c r="F70" s="578"/>
      <c r="G70" s="578"/>
      <c r="H70" s="578"/>
      <c r="I70" s="578"/>
      <c r="J70" s="578"/>
      <c r="K70" s="578"/>
      <c r="L70" s="578"/>
      <c r="M70" s="579"/>
      <c r="O70" s="577"/>
      <c r="P70" s="578"/>
      <c r="Q70" s="578"/>
      <c r="R70" s="578"/>
      <c r="S70" s="578"/>
      <c r="T70" s="578"/>
      <c r="U70" s="578"/>
      <c r="V70" s="578"/>
      <c r="W70" s="578"/>
      <c r="X70" s="578"/>
      <c r="Y70" s="578"/>
      <c r="Z70" s="579"/>
      <c r="AB70" s="118"/>
    </row>
    <row r="71" spans="2:28" x14ac:dyDescent="0.3">
      <c r="B71" s="577"/>
      <c r="C71" s="578"/>
      <c r="D71" s="578"/>
      <c r="E71" s="578"/>
      <c r="F71" s="578"/>
      <c r="G71" s="578"/>
      <c r="H71" s="578"/>
      <c r="I71" s="578"/>
      <c r="J71" s="578"/>
      <c r="K71" s="578"/>
      <c r="L71" s="578"/>
      <c r="M71" s="579"/>
      <c r="O71" s="577"/>
      <c r="P71" s="578"/>
      <c r="Q71" s="578"/>
      <c r="R71" s="578"/>
      <c r="S71" s="578"/>
      <c r="T71" s="578"/>
      <c r="U71" s="578"/>
      <c r="V71" s="578"/>
      <c r="W71" s="578"/>
      <c r="X71" s="578"/>
      <c r="Y71" s="578"/>
      <c r="Z71" s="579"/>
      <c r="AB71" s="118"/>
    </row>
    <row r="72" spans="2:28" x14ac:dyDescent="0.3">
      <c r="B72" s="577"/>
      <c r="C72" s="578"/>
      <c r="D72" s="578"/>
      <c r="E72" s="578"/>
      <c r="F72" s="578"/>
      <c r="G72" s="578"/>
      <c r="H72" s="578"/>
      <c r="I72" s="578"/>
      <c r="J72" s="578"/>
      <c r="K72" s="578"/>
      <c r="L72" s="578"/>
      <c r="M72" s="579"/>
      <c r="O72" s="577"/>
      <c r="P72" s="578"/>
      <c r="Q72" s="578"/>
      <c r="R72" s="578"/>
      <c r="S72" s="578"/>
      <c r="T72" s="578"/>
      <c r="U72" s="578"/>
      <c r="V72" s="578"/>
      <c r="W72" s="578"/>
      <c r="X72" s="578"/>
      <c r="Y72" s="578"/>
      <c r="Z72" s="579"/>
      <c r="AB72" s="118"/>
    </row>
    <row r="73" spans="2:28" x14ac:dyDescent="0.3">
      <c r="B73" s="577"/>
      <c r="C73" s="578"/>
      <c r="D73" s="578"/>
      <c r="E73" s="578"/>
      <c r="F73" s="578"/>
      <c r="G73" s="578"/>
      <c r="H73" s="578"/>
      <c r="I73" s="578"/>
      <c r="J73" s="578"/>
      <c r="K73" s="578"/>
      <c r="L73" s="578"/>
      <c r="M73" s="579"/>
      <c r="O73" s="577"/>
      <c r="P73" s="578"/>
      <c r="Q73" s="578"/>
      <c r="R73" s="578"/>
      <c r="S73" s="578"/>
      <c r="T73" s="578"/>
      <c r="U73" s="578"/>
      <c r="V73" s="578"/>
      <c r="W73" s="578"/>
      <c r="X73" s="578"/>
      <c r="Y73" s="578"/>
      <c r="Z73" s="579"/>
      <c r="AB73" s="118"/>
    </row>
    <row r="74" spans="2:28" x14ac:dyDescent="0.3">
      <c r="B74" s="577"/>
      <c r="C74" s="578"/>
      <c r="D74" s="578"/>
      <c r="E74" s="578"/>
      <c r="F74" s="578"/>
      <c r="G74" s="578"/>
      <c r="H74" s="578"/>
      <c r="I74" s="578"/>
      <c r="J74" s="578"/>
      <c r="K74" s="578"/>
      <c r="L74" s="578"/>
      <c r="M74" s="579"/>
      <c r="O74" s="577"/>
      <c r="P74" s="578"/>
      <c r="Q74" s="578"/>
      <c r="R74" s="578"/>
      <c r="S74" s="578"/>
      <c r="T74" s="578"/>
      <c r="U74" s="578"/>
      <c r="V74" s="578"/>
      <c r="W74" s="578"/>
      <c r="X74" s="578"/>
      <c r="Y74" s="578"/>
      <c r="Z74" s="579"/>
      <c r="AB74" s="118"/>
    </row>
    <row r="75" spans="2:28" x14ac:dyDescent="0.3">
      <c r="B75" s="577"/>
      <c r="C75" s="578"/>
      <c r="D75" s="578"/>
      <c r="E75" s="578"/>
      <c r="F75" s="578"/>
      <c r="G75" s="578"/>
      <c r="H75" s="578"/>
      <c r="I75" s="578"/>
      <c r="J75" s="578"/>
      <c r="K75" s="578"/>
      <c r="L75" s="578"/>
      <c r="M75" s="579"/>
      <c r="O75" s="577"/>
      <c r="P75" s="578"/>
      <c r="Q75" s="578"/>
      <c r="R75" s="578"/>
      <c r="S75" s="578"/>
      <c r="T75" s="578"/>
      <c r="U75" s="578"/>
      <c r="V75" s="578"/>
      <c r="W75" s="578"/>
      <c r="X75" s="578"/>
      <c r="Y75" s="578"/>
      <c r="Z75" s="579"/>
      <c r="AB75" s="118"/>
    </row>
    <row r="76" spans="2:28" x14ac:dyDescent="0.3">
      <c r="B76" s="577"/>
      <c r="C76" s="578"/>
      <c r="D76" s="578"/>
      <c r="E76" s="578"/>
      <c r="F76" s="578"/>
      <c r="G76" s="578"/>
      <c r="H76" s="578"/>
      <c r="I76" s="578"/>
      <c r="J76" s="578"/>
      <c r="K76" s="578"/>
      <c r="L76" s="578"/>
      <c r="M76" s="579"/>
      <c r="O76" s="577"/>
      <c r="P76" s="578"/>
      <c r="Q76" s="578"/>
      <c r="R76" s="578"/>
      <c r="S76" s="578"/>
      <c r="T76" s="578"/>
      <c r="U76" s="578"/>
      <c r="V76" s="578"/>
      <c r="W76" s="578"/>
      <c r="X76" s="578"/>
      <c r="Y76" s="578"/>
      <c r="Z76" s="579"/>
      <c r="AB76" s="118"/>
    </row>
    <row r="77" spans="2:28" x14ac:dyDescent="0.3">
      <c r="B77" s="577"/>
      <c r="C77" s="578"/>
      <c r="D77" s="578"/>
      <c r="E77" s="578"/>
      <c r="F77" s="578"/>
      <c r="G77" s="578"/>
      <c r="H77" s="578"/>
      <c r="I77" s="578"/>
      <c r="J77" s="578"/>
      <c r="K77" s="578"/>
      <c r="L77" s="578"/>
      <c r="M77" s="579"/>
      <c r="O77" s="577"/>
      <c r="P77" s="578"/>
      <c r="Q77" s="578"/>
      <c r="R77" s="578"/>
      <c r="S77" s="578"/>
      <c r="T77" s="578"/>
      <c r="U77" s="578"/>
      <c r="V77" s="578"/>
      <c r="W77" s="578"/>
      <c r="X77" s="578"/>
      <c r="Y77" s="578"/>
      <c r="Z77" s="579"/>
      <c r="AB77" s="118"/>
    </row>
    <row r="78" spans="2:28" x14ac:dyDescent="0.3">
      <c r="B78" s="577"/>
      <c r="C78" s="578"/>
      <c r="D78" s="578"/>
      <c r="E78" s="578"/>
      <c r="F78" s="578"/>
      <c r="G78" s="578"/>
      <c r="H78" s="578"/>
      <c r="I78" s="578"/>
      <c r="J78" s="578"/>
      <c r="K78" s="578"/>
      <c r="L78" s="578"/>
      <c r="M78" s="579"/>
      <c r="O78" s="577"/>
      <c r="P78" s="578"/>
      <c r="Q78" s="578"/>
      <c r="R78" s="578"/>
      <c r="S78" s="578"/>
      <c r="T78" s="578"/>
      <c r="U78" s="578"/>
      <c r="V78" s="578"/>
      <c r="W78" s="578"/>
      <c r="X78" s="578"/>
      <c r="Y78" s="578"/>
      <c r="Z78" s="579"/>
      <c r="AB78" s="118"/>
    </row>
    <row r="79" spans="2:28" x14ac:dyDescent="0.3">
      <c r="B79" s="577"/>
      <c r="C79" s="578"/>
      <c r="D79" s="578"/>
      <c r="E79" s="578"/>
      <c r="F79" s="578"/>
      <c r="G79" s="578"/>
      <c r="H79" s="578"/>
      <c r="I79" s="578"/>
      <c r="J79" s="578"/>
      <c r="K79" s="578"/>
      <c r="L79" s="578"/>
      <c r="M79" s="579"/>
      <c r="O79" s="577"/>
      <c r="P79" s="578"/>
      <c r="Q79" s="578"/>
      <c r="R79" s="578"/>
      <c r="S79" s="578"/>
      <c r="T79" s="578"/>
      <c r="U79" s="578"/>
      <c r="V79" s="578"/>
      <c r="W79" s="578"/>
      <c r="X79" s="578"/>
      <c r="Y79" s="578"/>
      <c r="Z79" s="579"/>
      <c r="AB79" s="118"/>
    </row>
    <row r="80" spans="2:28" x14ac:dyDescent="0.3">
      <c r="B80" s="577"/>
      <c r="C80" s="578"/>
      <c r="D80" s="578"/>
      <c r="E80" s="578"/>
      <c r="F80" s="578"/>
      <c r="G80" s="578"/>
      <c r="H80" s="578"/>
      <c r="I80" s="578"/>
      <c r="J80" s="578"/>
      <c r="K80" s="578"/>
      <c r="L80" s="578"/>
      <c r="M80" s="579"/>
      <c r="O80" s="577"/>
      <c r="P80" s="578"/>
      <c r="Q80" s="578"/>
      <c r="R80" s="578"/>
      <c r="S80" s="578"/>
      <c r="T80" s="578"/>
      <c r="U80" s="578"/>
      <c r="V80" s="578"/>
      <c r="W80" s="578"/>
      <c r="X80" s="578"/>
      <c r="Y80" s="578"/>
      <c r="Z80" s="579"/>
      <c r="AB80" s="118"/>
    </row>
    <row r="81" spans="2:28" x14ac:dyDescent="0.3">
      <c r="B81" s="577"/>
      <c r="C81" s="578"/>
      <c r="D81" s="578"/>
      <c r="E81" s="578"/>
      <c r="F81" s="578"/>
      <c r="G81" s="578"/>
      <c r="H81" s="578"/>
      <c r="I81" s="578"/>
      <c r="J81" s="578"/>
      <c r="K81" s="578"/>
      <c r="L81" s="578"/>
      <c r="M81" s="579"/>
      <c r="O81" s="577"/>
      <c r="P81" s="578"/>
      <c r="Q81" s="578"/>
      <c r="R81" s="578"/>
      <c r="S81" s="578"/>
      <c r="T81" s="578"/>
      <c r="U81" s="578"/>
      <c r="V81" s="578"/>
      <c r="W81" s="578"/>
      <c r="X81" s="578"/>
      <c r="Y81" s="578"/>
      <c r="Z81" s="579"/>
      <c r="AB81" s="118"/>
    </row>
    <row r="82" spans="2:28" x14ac:dyDescent="0.3">
      <c r="B82" s="577"/>
      <c r="C82" s="578"/>
      <c r="D82" s="578"/>
      <c r="E82" s="578"/>
      <c r="F82" s="578"/>
      <c r="G82" s="578"/>
      <c r="H82" s="578"/>
      <c r="I82" s="578"/>
      <c r="J82" s="578"/>
      <c r="K82" s="578"/>
      <c r="L82" s="578"/>
      <c r="M82" s="579"/>
      <c r="O82" s="577"/>
      <c r="P82" s="578"/>
      <c r="Q82" s="578"/>
      <c r="R82" s="578"/>
      <c r="S82" s="578"/>
      <c r="T82" s="578"/>
      <c r="U82" s="578"/>
      <c r="V82" s="578"/>
      <c r="W82" s="578"/>
      <c r="X82" s="578"/>
      <c r="Y82" s="578"/>
      <c r="Z82" s="579"/>
      <c r="AB82" s="118"/>
    </row>
    <row r="83" spans="2:28" x14ac:dyDescent="0.3">
      <c r="B83" s="577"/>
      <c r="C83" s="578"/>
      <c r="D83" s="578"/>
      <c r="E83" s="578"/>
      <c r="F83" s="578"/>
      <c r="G83" s="578"/>
      <c r="H83" s="578"/>
      <c r="I83" s="578"/>
      <c r="J83" s="578"/>
      <c r="K83" s="578"/>
      <c r="L83" s="578"/>
      <c r="M83" s="579"/>
      <c r="O83" s="577"/>
      <c r="P83" s="578"/>
      <c r="Q83" s="578"/>
      <c r="R83" s="578"/>
      <c r="S83" s="578"/>
      <c r="T83" s="578"/>
      <c r="U83" s="578"/>
      <c r="V83" s="578"/>
      <c r="W83" s="578"/>
      <c r="X83" s="578"/>
      <c r="Y83" s="578"/>
      <c r="Z83" s="579"/>
      <c r="AB83" s="118"/>
    </row>
    <row r="84" spans="2:28" x14ac:dyDescent="0.3">
      <c r="B84" s="577"/>
      <c r="C84" s="578"/>
      <c r="D84" s="578"/>
      <c r="E84" s="578"/>
      <c r="F84" s="578"/>
      <c r="G84" s="578"/>
      <c r="H84" s="578"/>
      <c r="I84" s="578"/>
      <c r="J84" s="578"/>
      <c r="K84" s="578"/>
      <c r="L84" s="578"/>
      <c r="M84" s="579"/>
      <c r="O84" s="577"/>
      <c r="P84" s="578"/>
      <c r="Q84" s="578"/>
      <c r="R84" s="578"/>
      <c r="S84" s="578"/>
      <c r="T84" s="578"/>
      <c r="U84" s="578"/>
      <c r="V84" s="578"/>
      <c r="W84" s="578"/>
      <c r="X84" s="578"/>
      <c r="Y84" s="578"/>
      <c r="Z84" s="579"/>
      <c r="AB84" s="118"/>
    </row>
    <row r="85" spans="2:28" x14ac:dyDescent="0.3">
      <c r="B85" s="577"/>
      <c r="C85" s="578"/>
      <c r="D85" s="578"/>
      <c r="E85" s="578"/>
      <c r="F85" s="578"/>
      <c r="G85" s="578"/>
      <c r="H85" s="578"/>
      <c r="I85" s="578"/>
      <c r="J85" s="578"/>
      <c r="K85" s="578"/>
      <c r="L85" s="578"/>
      <c r="M85" s="579"/>
      <c r="O85" s="577"/>
      <c r="P85" s="578"/>
      <c r="Q85" s="578"/>
      <c r="R85" s="578"/>
      <c r="S85" s="578"/>
      <c r="T85" s="578"/>
      <c r="U85" s="578"/>
      <c r="V85" s="578"/>
      <c r="W85" s="578"/>
      <c r="X85" s="578"/>
      <c r="Y85" s="578"/>
      <c r="Z85" s="579"/>
      <c r="AB85" s="118"/>
    </row>
    <row r="86" spans="2:28" x14ac:dyDescent="0.3">
      <c r="B86" s="577"/>
      <c r="C86" s="578"/>
      <c r="D86" s="578"/>
      <c r="E86" s="578"/>
      <c r="F86" s="578"/>
      <c r="G86" s="578"/>
      <c r="H86" s="578"/>
      <c r="I86" s="578"/>
      <c r="J86" s="578"/>
      <c r="K86" s="578"/>
      <c r="L86" s="578"/>
      <c r="M86" s="579"/>
      <c r="O86" s="577"/>
      <c r="P86" s="578"/>
      <c r="Q86" s="578"/>
      <c r="R86" s="578"/>
      <c r="S86" s="578"/>
      <c r="T86" s="578"/>
      <c r="U86" s="578"/>
      <c r="V86" s="578"/>
      <c r="W86" s="578"/>
      <c r="X86" s="578"/>
      <c r="Y86" s="578"/>
      <c r="Z86" s="579"/>
      <c r="AB86" s="118"/>
    </row>
    <row r="87" spans="2:28" x14ac:dyDescent="0.3">
      <c r="B87" s="577"/>
      <c r="C87" s="578"/>
      <c r="D87" s="578"/>
      <c r="E87" s="578"/>
      <c r="F87" s="578"/>
      <c r="G87" s="578"/>
      <c r="H87" s="578"/>
      <c r="I87" s="578"/>
      <c r="J87" s="578"/>
      <c r="K87" s="578"/>
      <c r="L87" s="578"/>
      <c r="M87" s="579"/>
      <c r="O87" s="577"/>
      <c r="P87" s="578"/>
      <c r="Q87" s="578"/>
      <c r="R87" s="578"/>
      <c r="S87" s="578"/>
      <c r="T87" s="578"/>
      <c r="U87" s="578"/>
      <c r="V87" s="578"/>
      <c r="W87" s="578"/>
      <c r="X87" s="578"/>
      <c r="Y87" s="578"/>
      <c r="Z87" s="579"/>
      <c r="AB87" s="118"/>
    </row>
    <row r="88" spans="2:28" x14ac:dyDescent="0.3">
      <c r="B88" s="577"/>
      <c r="C88" s="578"/>
      <c r="D88" s="578"/>
      <c r="E88" s="578"/>
      <c r="F88" s="578"/>
      <c r="G88" s="578"/>
      <c r="H88" s="578"/>
      <c r="I88" s="578"/>
      <c r="J88" s="578"/>
      <c r="K88" s="578"/>
      <c r="L88" s="578"/>
      <c r="M88" s="579"/>
      <c r="O88" s="577"/>
      <c r="P88" s="578"/>
      <c r="Q88" s="578"/>
      <c r="R88" s="578"/>
      <c r="S88" s="578"/>
      <c r="T88" s="578"/>
      <c r="U88" s="578"/>
      <c r="V88" s="578"/>
      <c r="W88" s="578"/>
      <c r="X88" s="578"/>
      <c r="Y88" s="578"/>
      <c r="Z88" s="579"/>
      <c r="AB88" s="118"/>
    </row>
    <row r="89" spans="2:28" x14ac:dyDescent="0.3">
      <c r="B89" s="577"/>
      <c r="C89" s="578"/>
      <c r="D89" s="578"/>
      <c r="E89" s="578"/>
      <c r="F89" s="578"/>
      <c r="G89" s="578"/>
      <c r="H89" s="578"/>
      <c r="I89" s="578"/>
      <c r="J89" s="578"/>
      <c r="K89" s="578"/>
      <c r="L89" s="578"/>
      <c r="M89" s="579"/>
      <c r="O89" s="577"/>
      <c r="P89" s="578"/>
      <c r="Q89" s="578"/>
      <c r="R89" s="578"/>
      <c r="S89" s="578"/>
      <c r="T89" s="578"/>
      <c r="U89" s="578"/>
      <c r="V89" s="578"/>
      <c r="W89" s="578"/>
      <c r="X89" s="578"/>
      <c r="Y89" s="578"/>
      <c r="Z89" s="579"/>
      <c r="AB89" s="118"/>
    </row>
    <row r="90" spans="2:28" x14ac:dyDescent="0.3">
      <c r="B90" s="577"/>
      <c r="C90" s="578"/>
      <c r="D90" s="578"/>
      <c r="E90" s="578"/>
      <c r="F90" s="578"/>
      <c r="G90" s="578"/>
      <c r="H90" s="578"/>
      <c r="I90" s="578"/>
      <c r="J90" s="578"/>
      <c r="K90" s="578"/>
      <c r="L90" s="578"/>
      <c r="M90" s="579"/>
      <c r="O90" s="577"/>
      <c r="P90" s="578"/>
      <c r="Q90" s="578"/>
      <c r="R90" s="578"/>
      <c r="S90" s="578"/>
      <c r="T90" s="578"/>
      <c r="U90" s="578"/>
      <c r="V90" s="578"/>
      <c r="W90" s="578"/>
      <c r="X90" s="578"/>
      <c r="Y90" s="578"/>
      <c r="Z90" s="579"/>
      <c r="AB90" s="118"/>
    </row>
    <row r="91" spans="2:28" x14ac:dyDescent="0.3">
      <c r="B91" s="577"/>
      <c r="C91" s="578"/>
      <c r="D91" s="578"/>
      <c r="E91" s="578"/>
      <c r="F91" s="578"/>
      <c r="G91" s="578"/>
      <c r="H91" s="578"/>
      <c r="I91" s="578"/>
      <c r="J91" s="578"/>
      <c r="K91" s="578"/>
      <c r="L91" s="578"/>
      <c r="M91" s="579"/>
      <c r="O91" s="577"/>
      <c r="P91" s="578"/>
      <c r="Q91" s="578"/>
      <c r="R91" s="578"/>
      <c r="S91" s="578"/>
      <c r="T91" s="578"/>
      <c r="U91" s="578"/>
      <c r="V91" s="578"/>
      <c r="W91" s="578"/>
      <c r="X91" s="578"/>
      <c r="Y91" s="578"/>
      <c r="Z91" s="579"/>
      <c r="AB91" s="118"/>
    </row>
    <row r="92" spans="2:28" ht="17.25" thickBot="1" x14ac:dyDescent="0.35">
      <c r="B92" s="580"/>
      <c r="C92" s="581"/>
      <c r="D92" s="581"/>
      <c r="E92" s="581"/>
      <c r="F92" s="581"/>
      <c r="G92" s="581"/>
      <c r="H92" s="581"/>
      <c r="I92" s="581"/>
      <c r="J92" s="581"/>
      <c r="K92" s="581"/>
      <c r="L92" s="581"/>
      <c r="M92" s="582"/>
      <c r="O92" s="580"/>
      <c r="P92" s="581"/>
      <c r="Q92" s="581"/>
      <c r="R92" s="581"/>
      <c r="S92" s="581"/>
      <c r="T92" s="581"/>
      <c r="U92" s="581"/>
      <c r="V92" s="581"/>
      <c r="W92" s="581"/>
      <c r="X92" s="581"/>
      <c r="Y92" s="581"/>
      <c r="Z92" s="582"/>
      <c r="AB92" s="118"/>
    </row>
    <row r="93" spans="2:28" ht="17.25" thickBot="1" x14ac:dyDescent="0.35">
      <c r="AB93" s="118"/>
    </row>
    <row r="94" spans="2:28" ht="18" thickBot="1" x14ac:dyDescent="0.4">
      <c r="B94" s="571" t="s">
        <v>20</v>
      </c>
      <c r="C94" s="572"/>
      <c r="D94" s="572"/>
      <c r="E94" s="572"/>
      <c r="F94" s="572"/>
      <c r="G94" s="572"/>
      <c r="H94" s="572"/>
      <c r="I94" s="572"/>
      <c r="J94" s="572"/>
      <c r="K94" s="572"/>
      <c r="L94" s="572"/>
      <c r="M94" s="573"/>
      <c r="O94" s="571" t="s">
        <v>21</v>
      </c>
      <c r="P94" s="572"/>
      <c r="Q94" s="572"/>
      <c r="R94" s="572"/>
      <c r="S94" s="572"/>
      <c r="T94" s="572"/>
      <c r="U94" s="572"/>
      <c r="V94" s="572"/>
      <c r="W94" s="572"/>
      <c r="X94" s="572"/>
      <c r="Y94" s="572"/>
      <c r="Z94" s="573"/>
      <c r="AB94" s="118"/>
    </row>
    <row r="95" spans="2:28" x14ac:dyDescent="0.3">
      <c r="B95" s="574"/>
      <c r="C95" s="575"/>
      <c r="D95" s="575"/>
      <c r="E95" s="575"/>
      <c r="F95" s="575"/>
      <c r="G95" s="575"/>
      <c r="H95" s="575"/>
      <c r="I95" s="575"/>
      <c r="J95" s="575"/>
      <c r="K95" s="575"/>
      <c r="L95" s="575"/>
      <c r="M95" s="576"/>
      <c r="O95" s="574"/>
      <c r="P95" s="575"/>
      <c r="Q95" s="575"/>
      <c r="R95" s="575"/>
      <c r="S95" s="575"/>
      <c r="T95" s="575"/>
      <c r="U95" s="575"/>
      <c r="V95" s="575"/>
      <c r="W95" s="575"/>
      <c r="X95" s="575"/>
      <c r="Y95" s="575"/>
      <c r="Z95" s="576"/>
      <c r="AB95" s="118"/>
    </row>
    <row r="96" spans="2:28" x14ac:dyDescent="0.3">
      <c r="B96" s="577"/>
      <c r="C96" s="578"/>
      <c r="D96" s="578"/>
      <c r="E96" s="578"/>
      <c r="F96" s="578"/>
      <c r="G96" s="578"/>
      <c r="H96" s="578"/>
      <c r="I96" s="578"/>
      <c r="J96" s="578"/>
      <c r="K96" s="578"/>
      <c r="L96" s="578"/>
      <c r="M96" s="579"/>
      <c r="O96" s="577"/>
      <c r="P96" s="578"/>
      <c r="Q96" s="578"/>
      <c r="R96" s="578"/>
      <c r="S96" s="578"/>
      <c r="T96" s="578"/>
      <c r="U96" s="578"/>
      <c r="V96" s="578"/>
      <c r="W96" s="578"/>
      <c r="X96" s="578"/>
      <c r="Y96" s="578"/>
      <c r="Z96" s="579"/>
      <c r="AB96" s="118"/>
    </row>
    <row r="97" spans="2:28" x14ac:dyDescent="0.3">
      <c r="B97" s="577"/>
      <c r="C97" s="578"/>
      <c r="D97" s="578"/>
      <c r="E97" s="578"/>
      <c r="F97" s="578"/>
      <c r="G97" s="578"/>
      <c r="H97" s="578"/>
      <c r="I97" s="578"/>
      <c r="J97" s="578"/>
      <c r="K97" s="578"/>
      <c r="L97" s="578"/>
      <c r="M97" s="579"/>
      <c r="O97" s="577"/>
      <c r="P97" s="578"/>
      <c r="Q97" s="578"/>
      <c r="R97" s="578"/>
      <c r="S97" s="578"/>
      <c r="T97" s="578"/>
      <c r="U97" s="578"/>
      <c r="V97" s="578"/>
      <c r="W97" s="578"/>
      <c r="X97" s="578"/>
      <c r="Y97" s="578"/>
      <c r="Z97" s="579"/>
      <c r="AB97" s="118"/>
    </row>
    <row r="98" spans="2:28" x14ac:dyDescent="0.3">
      <c r="B98" s="577"/>
      <c r="C98" s="578"/>
      <c r="D98" s="578"/>
      <c r="E98" s="578"/>
      <c r="F98" s="578"/>
      <c r="G98" s="578"/>
      <c r="H98" s="578"/>
      <c r="I98" s="578"/>
      <c r="J98" s="578"/>
      <c r="K98" s="578"/>
      <c r="L98" s="578"/>
      <c r="M98" s="579"/>
      <c r="O98" s="577"/>
      <c r="P98" s="578"/>
      <c r="Q98" s="578"/>
      <c r="R98" s="578"/>
      <c r="S98" s="578"/>
      <c r="T98" s="578"/>
      <c r="U98" s="578"/>
      <c r="V98" s="578"/>
      <c r="W98" s="578"/>
      <c r="X98" s="578"/>
      <c r="Y98" s="578"/>
      <c r="Z98" s="579"/>
      <c r="AB98" s="118"/>
    </row>
    <row r="99" spans="2:28" x14ac:dyDescent="0.3">
      <c r="B99" s="577"/>
      <c r="C99" s="578"/>
      <c r="D99" s="578"/>
      <c r="E99" s="578"/>
      <c r="F99" s="578"/>
      <c r="G99" s="578"/>
      <c r="H99" s="578"/>
      <c r="I99" s="578"/>
      <c r="J99" s="578"/>
      <c r="K99" s="578"/>
      <c r="L99" s="578"/>
      <c r="M99" s="579"/>
      <c r="O99" s="577"/>
      <c r="P99" s="578"/>
      <c r="Q99" s="578"/>
      <c r="R99" s="578"/>
      <c r="S99" s="578"/>
      <c r="T99" s="578"/>
      <c r="U99" s="578"/>
      <c r="V99" s="578"/>
      <c r="W99" s="578"/>
      <c r="X99" s="578"/>
      <c r="Y99" s="578"/>
      <c r="Z99" s="579"/>
      <c r="AB99" s="118"/>
    </row>
    <row r="100" spans="2:28" x14ac:dyDescent="0.3">
      <c r="B100" s="577"/>
      <c r="C100" s="578"/>
      <c r="D100" s="578"/>
      <c r="E100" s="578"/>
      <c r="F100" s="578"/>
      <c r="G100" s="578"/>
      <c r="H100" s="578"/>
      <c r="I100" s="578"/>
      <c r="J100" s="578"/>
      <c r="K100" s="578"/>
      <c r="L100" s="578"/>
      <c r="M100" s="579"/>
      <c r="O100" s="577"/>
      <c r="P100" s="578"/>
      <c r="Q100" s="578"/>
      <c r="R100" s="578"/>
      <c r="S100" s="578"/>
      <c r="T100" s="578"/>
      <c r="U100" s="578"/>
      <c r="V100" s="578"/>
      <c r="W100" s="578"/>
      <c r="X100" s="578"/>
      <c r="Y100" s="578"/>
      <c r="Z100" s="579"/>
      <c r="AB100" s="118"/>
    </row>
    <row r="101" spans="2:28" x14ac:dyDescent="0.3">
      <c r="B101" s="577"/>
      <c r="C101" s="578"/>
      <c r="D101" s="578"/>
      <c r="E101" s="578"/>
      <c r="F101" s="578"/>
      <c r="G101" s="578"/>
      <c r="H101" s="578"/>
      <c r="I101" s="578"/>
      <c r="J101" s="578"/>
      <c r="K101" s="578"/>
      <c r="L101" s="578"/>
      <c r="M101" s="579"/>
      <c r="O101" s="577"/>
      <c r="P101" s="578"/>
      <c r="Q101" s="578"/>
      <c r="R101" s="578"/>
      <c r="S101" s="578"/>
      <c r="T101" s="578"/>
      <c r="U101" s="578"/>
      <c r="V101" s="578"/>
      <c r="W101" s="578"/>
      <c r="X101" s="578"/>
      <c r="Y101" s="578"/>
      <c r="Z101" s="579"/>
      <c r="AB101" s="118"/>
    </row>
    <row r="102" spans="2:28" x14ac:dyDescent="0.3">
      <c r="B102" s="577"/>
      <c r="C102" s="578"/>
      <c r="D102" s="578"/>
      <c r="E102" s="578"/>
      <c r="F102" s="578"/>
      <c r="G102" s="578"/>
      <c r="H102" s="578"/>
      <c r="I102" s="578"/>
      <c r="J102" s="578"/>
      <c r="K102" s="578"/>
      <c r="L102" s="578"/>
      <c r="M102" s="579"/>
      <c r="O102" s="577"/>
      <c r="P102" s="578"/>
      <c r="Q102" s="578"/>
      <c r="R102" s="578"/>
      <c r="S102" s="578"/>
      <c r="T102" s="578"/>
      <c r="U102" s="578"/>
      <c r="V102" s="578"/>
      <c r="W102" s="578"/>
      <c r="X102" s="578"/>
      <c r="Y102" s="578"/>
      <c r="Z102" s="579"/>
      <c r="AB102" s="118"/>
    </row>
    <row r="103" spans="2:28" x14ac:dyDescent="0.3">
      <c r="B103" s="577"/>
      <c r="C103" s="578"/>
      <c r="D103" s="578"/>
      <c r="E103" s="578"/>
      <c r="F103" s="578"/>
      <c r="G103" s="578"/>
      <c r="H103" s="578"/>
      <c r="I103" s="578"/>
      <c r="J103" s="578"/>
      <c r="K103" s="578"/>
      <c r="L103" s="578"/>
      <c r="M103" s="579"/>
      <c r="O103" s="577"/>
      <c r="P103" s="578"/>
      <c r="Q103" s="578"/>
      <c r="R103" s="578"/>
      <c r="S103" s="578"/>
      <c r="T103" s="578"/>
      <c r="U103" s="578"/>
      <c r="V103" s="578"/>
      <c r="W103" s="578"/>
      <c r="X103" s="578"/>
      <c r="Y103" s="578"/>
      <c r="Z103" s="579"/>
      <c r="AB103" s="118"/>
    </row>
    <row r="104" spans="2:28" x14ac:dyDescent="0.3">
      <c r="B104" s="577"/>
      <c r="C104" s="578"/>
      <c r="D104" s="578"/>
      <c r="E104" s="578"/>
      <c r="F104" s="578"/>
      <c r="G104" s="578"/>
      <c r="H104" s="578"/>
      <c r="I104" s="578"/>
      <c r="J104" s="578"/>
      <c r="K104" s="578"/>
      <c r="L104" s="578"/>
      <c r="M104" s="579"/>
      <c r="O104" s="577"/>
      <c r="P104" s="578"/>
      <c r="Q104" s="578"/>
      <c r="R104" s="578"/>
      <c r="S104" s="578"/>
      <c r="T104" s="578"/>
      <c r="U104" s="578"/>
      <c r="V104" s="578"/>
      <c r="W104" s="578"/>
      <c r="X104" s="578"/>
      <c r="Y104" s="578"/>
      <c r="Z104" s="579"/>
      <c r="AB104" s="118"/>
    </row>
    <row r="105" spans="2:28" x14ac:dyDescent="0.3">
      <c r="B105" s="577"/>
      <c r="C105" s="578"/>
      <c r="D105" s="578"/>
      <c r="E105" s="578"/>
      <c r="F105" s="578"/>
      <c r="G105" s="578"/>
      <c r="H105" s="578"/>
      <c r="I105" s="578"/>
      <c r="J105" s="578"/>
      <c r="K105" s="578"/>
      <c r="L105" s="578"/>
      <c r="M105" s="579"/>
      <c r="O105" s="577"/>
      <c r="P105" s="578"/>
      <c r="Q105" s="578"/>
      <c r="R105" s="578"/>
      <c r="S105" s="578"/>
      <c r="T105" s="578"/>
      <c r="U105" s="578"/>
      <c r="V105" s="578"/>
      <c r="W105" s="578"/>
      <c r="X105" s="578"/>
      <c r="Y105" s="578"/>
      <c r="Z105" s="579"/>
      <c r="AB105" s="118"/>
    </row>
    <row r="106" spans="2:28" x14ac:dyDescent="0.3">
      <c r="B106" s="577"/>
      <c r="C106" s="578"/>
      <c r="D106" s="578"/>
      <c r="E106" s="578"/>
      <c r="F106" s="578"/>
      <c r="G106" s="578"/>
      <c r="H106" s="578"/>
      <c r="I106" s="578"/>
      <c r="J106" s="578"/>
      <c r="K106" s="578"/>
      <c r="L106" s="578"/>
      <c r="M106" s="579"/>
      <c r="O106" s="577"/>
      <c r="P106" s="578"/>
      <c r="Q106" s="578"/>
      <c r="R106" s="578"/>
      <c r="S106" s="578"/>
      <c r="T106" s="578"/>
      <c r="U106" s="578"/>
      <c r="V106" s="578"/>
      <c r="W106" s="578"/>
      <c r="X106" s="578"/>
      <c r="Y106" s="578"/>
      <c r="Z106" s="579"/>
      <c r="AB106" s="118"/>
    </row>
    <row r="107" spans="2:28" x14ac:dyDescent="0.3">
      <c r="B107" s="577"/>
      <c r="C107" s="578"/>
      <c r="D107" s="578"/>
      <c r="E107" s="578"/>
      <c r="F107" s="578"/>
      <c r="G107" s="578"/>
      <c r="H107" s="578"/>
      <c r="I107" s="578"/>
      <c r="J107" s="578"/>
      <c r="K107" s="578"/>
      <c r="L107" s="578"/>
      <c r="M107" s="579"/>
      <c r="O107" s="577"/>
      <c r="P107" s="578"/>
      <c r="Q107" s="578"/>
      <c r="R107" s="578"/>
      <c r="S107" s="578"/>
      <c r="T107" s="578"/>
      <c r="U107" s="578"/>
      <c r="V107" s="578"/>
      <c r="W107" s="578"/>
      <c r="X107" s="578"/>
      <c r="Y107" s="578"/>
      <c r="Z107" s="579"/>
      <c r="AB107" s="118"/>
    </row>
    <row r="108" spans="2:28" x14ac:dyDescent="0.3">
      <c r="B108" s="577"/>
      <c r="C108" s="578"/>
      <c r="D108" s="578"/>
      <c r="E108" s="578"/>
      <c r="F108" s="578"/>
      <c r="G108" s="578"/>
      <c r="H108" s="578"/>
      <c r="I108" s="578"/>
      <c r="J108" s="578"/>
      <c r="K108" s="578"/>
      <c r="L108" s="578"/>
      <c r="M108" s="579"/>
      <c r="O108" s="577"/>
      <c r="P108" s="578"/>
      <c r="Q108" s="578"/>
      <c r="R108" s="578"/>
      <c r="S108" s="578"/>
      <c r="T108" s="578"/>
      <c r="U108" s="578"/>
      <c r="V108" s="578"/>
      <c r="W108" s="578"/>
      <c r="X108" s="578"/>
      <c r="Y108" s="578"/>
      <c r="Z108" s="579"/>
      <c r="AB108" s="118"/>
    </row>
    <row r="109" spans="2:28" x14ac:dyDescent="0.3">
      <c r="B109" s="577"/>
      <c r="C109" s="578"/>
      <c r="D109" s="578"/>
      <c r="E109" s="578"/>
      <c r="F109" s="578"/>
      <c r="G109" s="578"/>
      <c r="H109" s="578"/>
      <c r="I109" s="578"/>
      <c r="J109" s="578"/>
      <c r="K109" s="578"/>
      <c r="L109" s="578"/>
      <c r="M109" s="579"/>
      <c r="O109" s="577"/>
      <c r="P109" s="578"/>
      <c r="Q109" s="578"/>
      <c r="R109" s="578"/>
      <c r="S109" s="578"/>
      <c r="T109" s="578"/>
      <c r="U109" s="578"/>
      <c r="V109" s="578"/>
      <c r="W109" s="578"/>
      <c r="X109" s="578"/>
      <c r="Y109" s="578"/>
      <c r="Z109" s="579"/>
      <c r="AB109" s="118"/>
    </row>
    <row r="110" spans="2:28" x14ac:dyDescent="0.3">
      <c r="B110" s="577"/>
      <c r="C110" s="578"/>
      <c r="D110" s="578"/>
      <c r="E110" s="578"/>
      <c r="F110" s="578"/>
      <c r="G110" s="578"/>
      <c r="H110" s="578"/>
      <c r="I110" s="578"/>
      <c r="J110" s="578"/>
      <c r="K110" s="578"/>
      <c r="L110" s="578"/>
      <c r="M110" s="579"/>
      <c r="O110" s="577"/>
      <c r="P110" s="578"/>
      <c r="Q110" s="578"/>
      <c r="R110" s="578"/>
      <c r="S110" s="578"/>
      <c r="T110" s="578"/>
      <c r="U110" s="578"/>
      <c r="V110" s="578"/>
      <c r="W110" s="578"/>
      <c r="X110" s="578"/>
      <c r="Y110" s="578"/>
      <c r="Z110" s="579"/>
      <c r="AB110" s="118"/>
    </row>
    <row r="111" spans="2:28" x14ac:dyDescent="0.3">
      <c r="B111" s="577"/>
      <c r="C111" s="578"/>
      <c r="D111" s="578"/>
      <c r="E111" s="578"/>
      <c r="F111" s="578"/>
      <c r="G111" s="578"/>
      <c r="H111" s="578"/>
      <c r="I111" s="578"/>
      <c r="J111" s="578"/>
      <c r="K111" s="578"/>
      <c r="L111" s="578"/>
      <c r="M111" s="579"/>
      <c r="O111" s="577"/>
      <c r="P111" s="578"/>
      <c r="Q111" s="578"/>
      <c r="R111" s="578"/>
      <c r="S111" s="578"/>
      <c r="T111" s="578"/>
      <c r="U111" s="578"/>
      <c r="V111" s="578"/>
      <c r="W111" s="578"/>
      <c r="X111" s="578"/>
      <c r="Y111" s="578"/>
      <c r="Z111" s="579"/>
      <c r="AB111" s="118"/>
    </row>
    <row r="112" spans="2:28" x14ac:dyDescent="0.3">
      <c r="B112" s="577"/>
      <c r="C112" s="578"/>
      <c r="D112" s="578"/>
      <c r="E112" s="578"/>
      <c r="F112" s="578"/>
      <c r="G112" s="578"/>
      <c r="H112" s="578"/>
      <c r="I112" s="578"/>
      <c r="J112" s="578"/>
      <c r="K112" s="578"/>
      <c r="L112" s="578"/>
      <c r="M112" s="579"/>
      <c r="O112" s="577"/>
      <c r="P112" s="578"/>
      <c r="Q112" s="578"/>
      <c r="R112" s="578"/>
      <c r="S112" s="578"/>
      <c r="T112" s="578"/>
      <c r="U112" s="578"/>
      <c r="V112" s="578"/>
      <c r="W112" s="578"/>
      <c r="X112" s="578"/>
      <c r="Y112" s="578"/>
      <c r="Z112" s="579"/>
      <c r="AB112" s="118"/>
    </row>
    <row r="113" spans="2:28" x14ac:dyDescent="0.3">
      <c r="B113" s="577"/>
      <c r="C113" s="578"/>
      <c r="D113" s="578"/>
      <c r="E113" s="578"/>
      <c r="F113" s="578"/>
      <c r="G113" s="578"/>
      <c r="H113" s="578"/>
      <c r="I113" s="578"/>
      <c r="J113" s="578"/>
      <c r="K113" s="578"/>
      <c r="L113" s="578"/>
      <c r="M113" s="579"/>
      <c r="O113" s="577"/>
      <c r="P113" s="578"/>
      <c r="Q113" s="578"/>
      <c r="R113" s="578"/>
      <c r="S113" s="578"/>
      <c r="T113" s="578"/>
      <c r="U113" s="578"/>
      <c r="V113" s="578"/>
      <c r="W113" s="578"/>
      <c r="X113" s="578"/>
      <c r="Y113" s="578"/>
      <c r="Z113" s="579"/>
      <c r="AB113" s="118"/>
    </row>
    <row r="114" spans="2:28" x14ac:dyDescent="0.3">
      <c r="B114" s="577"/>
      <c r="C114" s="578"/>
      <c r="D114" s="578"/>
      <c r="E114" s="578"/>
      <c r="F114" s="578"/>
      <c r="G114" s="578"/>
      <c r="H114" s="578"/>
      <c r="I114" s="578"/>
      <c r="J114" s="578"/>
      <c r="K114" s="578"/>
      <c r="L114" s="578"/>
      <c r="M114" s="579"/>
      <c r="O114" s="577"/>
      <c r="P114" s="578"/>
      <c r="Q114" s="578"/>
      <c r="R114" s="578"/>
      <c r="S114" s="578"/>
      <c r="T114" s="578"/>
      <c r="U114" s="578"/>
      <c r="V114" s="578"/>
      <c r="W114" s="578"/>
      <c r="X114" s="578"/>
      <c r="Y114" s="578"/>
      <c r="Z114" s="579"/>
      <c r="AB114" s="118"/>
    </row>
    <row r="115" spans="2:28" x14ac:dyDescent="0.3">
      <c r="B115" s="577"/>
      <c r="C115" s="578"/>
      <c r="D115" s="578"/>
      <c r="E115" s="578"/>
      <c r="F115" s="578"/>
      <c r="G115" s="578"/>
      <c r="H115" s="578"/>
      <c r="I115" s="578"/>
      <c r="J115" s="578"/>
      <c r="K115" s="578"/>
      <c r="L115" s="578"/>
      <c r="M115" s="579"/>
      <c r="O115" s="577"/>
      <c r="P115" s="578"/>
      <c r="Q115" s="578"/>
      <c r="R115" s="578"/>
      <c r="S115" s="578"/>
      <c r="T115" s="578"/>
      <c r="U115" s="578"/>
      <c r="V115" s="578"/>
      <c r="W115" s="578"/>
      <c r="X115" s="578"/>
      <c r="Y115" s="578"/>
      <c r="Z115" s="579"/>
      <c r="AB115" s="118"/>
    </row>
    <row r="116" spans="2:28" x14ac:dyDescent="0.3">
      <c r="B116" s="577"/>
      <c r="C116" s="578"/>
      <c r="D116" s="578"/>
      <c r="E116" s="578"/>
      <c r="F116" s="578"/>
      <c r="G116" s="578"/>
      <c r="H116" s="578"/>
      <c r="I116" s="578"/>
      <c r="J116" s="578"/>
      <c r="K116" s="578"/>
      <c r="L116" s="578"/>
      <c r="M116" s="579"/>
      <c r="O116" s="577"/>
      <c r="P116" s="578"/>
      <c r="Q116" s="578"/>
      <c r="R116" s="578"/>
      <c r="S116" s="578"/>
      <c r="T116" s="578"/>
      <c r="U116" s="578"/>
      <c r="V116" s="578"/>
      <c r="W116" s="578"/>
      <c r="X116" s="578"/>
      <c r="Y116" s="578"/>
      <c r="Z116" s="579"/>
      <c r="AB116" s="118"/>
    </row>
    <row r="117" spans="2:28" x14ac:dyDescent="0.3">
      <c r="B117" s="577"/>
      <c r="C117" s="578"/>
      <c r="D117" s="578"/>
      <c r="E117" s="578"/>
      <c r="F117" s="578"/>
      <c r="G117" s="578"/>
      <c r="H117" s="578"/>
      <c r="I117" s="578"/>
      <c r="J117" s="578"/>
      <c r="K117" s="578"/>
      <c r="L117" s="578"/>
      <c r="M117" s="579"/>
      <c r="O117" s="577"/>
      <c r="P117" s="578"/>
      <c r="Q117" s="578"/>
      <c r="R117" s="578"/>
      <c r="S117" s="578"/>
      <c r="T117" s="578"/>
      <c r="U117" s="578"/>
      <c r="V117" s="578"/>
      <c r="W117" s="578"/>
      <c r="X117" s="578"/>
      <c r="Y117" s="578"/>
      <c r="Z117" s="579"/>
      <c r="AB117" s="118"/>
    </row>
    <row r="118" spans="2:28" x14ac:dyDescent="0.3">
      <c r="B118" s="577"/>
      <c r="C118" s="578"/>
      <c r="D118" s="578"/>
      <c r="E118" s="578"/>
      <c r="F118" s="578"/>
      <c r="G118" s="578"/>
      <c r="H118" s="578"/>
      <c r="I118" s="578"/>
      <c r="J118" s="578"/>
      <c r="K118" s="578"/>
      <c r="L118" s="578"/>
      <c r="M118" s="579"/>
      <c r="O118" s="577"/>
      <c r="P118" s="578"/>
      <c r="Q118" s="578"/>
      <c r="R118" s="578"/>
      <c r="S118" s="578"/>
      <c r="T118" s="578"/>
      <c r="U118" s="578"/>
      <c r="V118" s="578"/>
      <c r="W118" s="578"/>
      <c r="X118" s="578"/>
      <c r="Y118" s="578"/>
      <c r="Z118" s="579"/>
      <c r="AB118" s="118"/>
    </row>
    <row r="119" spans="2:28" x14ac:dyDescent="0.3">
      <c r="B119" s="577"/>
      <c r="C119" s="578"/>
      <c r="D119" s="578"/>
      <c r="E119" s="578"/>
      <c r="F119" s="578"/>
      <c r="G119" s="578"/>
      <c r="H119" s="578"/>
      <c r="I119" s="578"/>
      <c r="J119" s="578"/>
      <c r="K119" s="578"/>
      <c r="L119" s="578"/>
      <c r="M119" s="579"/>
      <c r="O119" s="577"/>
      <c r="P119" s="578"/>
      <c r="Q119" s="578"/>
      <c r="R119" s="578"/>
      <c r="S119" s="578"/>
      <c r="T119" s="578"/>
      <c r="U119" s="578"/>
      <c r="V119" s="578"/>
      <c r="W119" s="578"/>
      <c r="X119" s="578"/>
      <c r="Y119" s="578"/>
      <c r="Z119" s="579"/>
      <c r="AB119" s="118"/>
    </row>
    <row r="120" spans="2:28" x14ac:dyDescent="0.3">
      <c r="B120" s="577"/>
      <c r="C120" s="578"/>
      <c r="D120" s="578"/>
      <c r="E120" s="578"/>
      <c r="F120" s="578"/>
      <c r="G120" s="578"/>
      <c r="H120" s="578"/>
      <c r="I120" s="578"/>
      <c r="J120" s="578"/>
      <c r="K120" s="578"/>
      <c r="L120" s="578"/>
      <c r="M120" s="579"/>
      <c r="O120" s="577"/>
      <c r="P120" s="578"/>
      <c r="Q120" s="578"/>
      <c r="R120" s="578"/>
      <c r="S120" s="578"/>
      <c r="T120" s="578"/>
      <c r="U120" s="578"/>
      <c r="V120" s="578"/>
      <c r="W120" s="578"/>
      <c r="X120" s="578"/>
      <c r="Y120" s="578"/>
      <c r="Z120" s="579"/>
      <c r="AB120" s="118"/>
    </row>
    <row r="121" spans="2:28" x14ac:dyDescent="0.3">
      <c r="B121" s="577"/>
      <c r="C121" s="578"/>
      <c r="D121" s="578"/>
      <c r="E121" s="578"/>
      <c r="F121" s="578"/>
      <c r="G121" s="578"/>
      <c r="H121" s="578"/>
      <c r="I121" s="578"/>
      <c r="J121" s="578"/>
      <c r="K121" s="578"/>
      <c r="L121" s="578"/>
      <c r="M121" s="579"/>
      <c r="O121" s="577"/>
      <c r="P121" s="578"/>
      <c r="Q121" s="578"/>
      <c r="R121" s="578"/>
      <c r="S121" s="578"/>
      <c r="T121" s="578"/>
      <c r="U121" s="578"/>
      <c r="V121" s="578"/>
      <c r="W121" s="578"/>
      <c r="X121" s="578"/>
      <c r="Y121" s="578"/>
      <c r="Z121" s="579"/>
      <c r="AB121" s="118"/>
    </row>
    <row r="122" spans="2:28" x14ac:dyDescent="0.3">
      <c r="B122" s="577"/>
      <c r="C122" s="578"/>
      <c r="D122" s="578"/>
      <c r="E122" s="578"/>
      <c r="F122" s="578"/>
      <c r="G122" s="578"/>
      <c r="H122" s="578"/>
      <c r="I122" s="578"/>
      <c r="J122" s="578"/>
      <c r="K122" s="578"/>
      <c r="L122" s="578"/>
      <c r="M122" s="579"/>
      <c r="O122" s="577"/>
      <c r="P122" s="578"/>
      <c r="Q122" s="578"/>
      <c r="R122" s="578"/>
      <c r="S122" s="578"/>
      <c r="T122" s="578"/>
      <c r="U122" s="578"/>
      <c r="V122" s="578"/>
      <c r="W122" s="578"/>
      <c r="X122" s="578"/>
      <c r="Y122" s="578"/>
      <c r="Z122" s="579"/>
      <c r="AB122" s="118"/>
    </row>
    <row r="123" spans="2:28" x14ac:dyDescent="0.3">
      <c r="B123" s="577"/>
      <c r="C123" s="578"/>
      <c r="D123" s="578"/>
      <c r="E123" s="578"/>
      <c r="F123" s="578"/>
      <c r="G123" s="578"/>
      <c r="H123" s="578"/>
      <c r="I123" s="578"/>
      <c r="J123" s="578"/>
      <c r="K123" s="578"/>
      <c r="L123" s="578"/>
      <c r="M123" s="579"/>
      <c r="O123" s="577"/>
      <c r="P123" s="578"/>
      <c r="Q123" s="578"/>
      <c r="R123" s="578"/>
      <c r="S123" s="578"/>
      <c r="T123" s="578"/>
      <c r="U123" s="578"/>
      <c r="V123" s="578"/>
      <c r="W123" s="578"/>
      <c r="X123" s="578"/>
      <c r="Y123" s="578"/>
      <c r="Z123" s="579"/>
      <c r="AB123" s="118"/>
    </row>
    <row r="124" spans="2:28" x14ac:dyDescent="0.3">
      <c r="B124" s="577"/>
      <c r="C124" s="578"/>
      <c r="D124" s="578"/>
      <c r="E124" s="578"/>
      <c r="F124" s="578"/>
      <c r="G124" s="578"/>
      <c r="H124" s="578"/>
      <c r="I124" s="578"/>
      <c r="J124" s="578"/>
      <c r="K124" s="578"/>
      <c r="L124" s="578"/>
      <c r="M124" s="579"/>
      <c r="O124" s="577"/>
      <c r="P124" s="578"/>
      <c r="Q124" s="578"/>
      <c r="R124" s="578"/>
      <c r="S124" s="578"/>
      <c r="T124" s="578"/>
      <c r="U124" s="578"/>
      <c r="V124" s="578"/>
      <c r="W124" s="578"/>
      <c r="X124" s="578"/>
      <c r="Y124" s="578"/>
      <c r="Z124" s="579"/>
      <c r="AB124" s="118"/>
    </row>
    <row r="125" spans="2:28" x14ac:dyDescent="0.3">
      <c r="B125" s="577"/>
      <c r="C125" s="578"/>
      <c r="D125" s="578"/>
      <c r="E125" s="578"/>
      <c r="F125" s="578"/>
      <c r="G125" s="578"/>
      <c r="H125" s="578"/>
      <c r="I125" s="578"/>
      <c r="J125" s="578"/>
      <c r="K125" s="578"/>
      <c r="L125" s="578"/>
      <c r="M125" s="579"/>
      <c r="O125" s="577"/>
      <c r="P125" s="578"/>
      <c r="Q125" s="578"/>
      <c r="R125" s="578"/>
      <c r="S125" s="578"/>
      <c r="T125" s="578"/>
      <c r="U125" s="578"/>
      <c r="V125" s="578"/>
      <c r="W125" s="578"/>
      <c r="X125" s="578"/>
      <c r="Y125" s="578"/>
      <c r="Z125" s="579"/>
      <c r="AB125" s="118"/>
    </row>
    <row r="126" spans="2:28" x14ac:dyDescent="0.3">
      <c r="B126" s="577"/>
      <c r="C126" s="578"/>
      <c r="D126" s="578"/>
      <c r="E126" s="578"/>
      <c r="F126" s="578"/>
      <c r="G126" s="578"/>
      <c r="H126" s="578"/>
      <c r="I126" s="578"/>
      <c r="J126" s="578"/>
      <c r="K126" s="578"/>
      <c r="L126" s="578"/>
      <c r="M126" s="579"/>
      <c r="O126" s="577"/>
      <c r="P126" s="578"/>
      <c r="Q126" s="578"/>
      <c r="R126" s="578"/>
      <c r="S126" s="578"/>
      <c r="T126" s="578"/>
      <c r="U126" s="578"/>
      <c r="V126" s="578"/>
      <c r="W126" s="578"/>
      <c r="X126" s="578"/>
      <c r="Y126" s="578"/>
      <c r="Z126" s="579"/>
      <c r="AB126" s="118"/>
    </row>
    <row r="127" spans="2:28" x14ac:dyDescent="0.3">
      <c r="B127" s="577"/>
      <c r="C127" s="578"/>
      <c r="D127" s="578"/>
      <c r="E127" s="578"/>
      <c r="F127" s="578"/>
      <c r="G127" s="578"/>
      <c r="H127" s="578"/>
      <c r="I127" s="578"/>
      <c r="J127" s="578"/>
      <c r="K127" s="578"/>
      <c r="L127" s="578"/>
      <c r="M127" s="579"/>
      <c r="O127" s="577"/>
      <c r="P127" s="578"/>
      <c r="Q127" s="578"/>
      <c r="R127" s="578"/>
      <c r="S127" s="578"/>
      <c r="T127" s="578"/>
      <c r="U127" s="578"/>
      <c r="V127" s="578"/>
      <c r="W127" s="578"/>
      <c r="X127" s="578"/>
      <c r="Y127" s="578"/>
      <c r="Z127" s="579"/>
      <c r="AB127" s="118"/>
    </row>
    <row r="128" spans="2:28" x14ac:dyDescent="0.3">
      <c r="B128" s="577"/>
      <c r="C128" s="578"/>
      <c r="D128" s="578"/>
      <c r="E128" s="578"/>
      <c r="F128" s="578"/>
      <c r="G128" s="578"/>
      <c r="H128" s="578"/>
      <c r="I128" s="578"/>
      <c r="J128" s="578"/>
      <c r="K128" s="578"/>
      <c r="L128" s="578"/>
      <c r="M128" s="579"/>
      <c r="O128" s="577"/>
      <c r="P128" s="578"/>
      <c r="Q128" s="578"/>
      <c r="R128" s="578"/>
      <c r="S128" s="578"/>
      <c r="T128" s="578"/>
      <c r="U128" s="578"/>
      <c r="V128" s="578"/>
      <c r="W128" s="578"/>
      <c r="X128" s="578"/>
      <c r="Y128" s="578"/>
      <c r="Z128" s="579"/>
      <c r="AB128" s="118"/>
    </row>
    <row r="129" spans="2:28" x14ac:dyDescent="0.3">
      <c r="B129" s="577"/>
      <c r="C129" s="578"/>
      <c r="D129" s="578"/>
      <c r="E129" s="578"/>
      <c r="F129" s="578"/>
      <c r="G129" s="578"/>
      <c r="H129" s="578"/>
      <c r="I129" s="578"/>
      <c r="J129" s="578"/>
      <c r="K129" s="578"/>
      <c r="L129" s="578"/>
      <c r="M129" s="579"/>
      <c r="O129" s="577"/>
      <c r="P129" s="578"/>
      <c r="Q129" s="578"/>
      <c r="R129" s="578"/>
      <c r="S129" s="578"/>
      <c r="T129" s="578"/>
      <c r="U129" s="578"/>
      <c r="V129" s="578"/>
      <c r="W129" s="578"/>
      <c r="X129" s="578"/>
      <c r="Y129" s="578"/>
      <c r="Z129" s="579"/>
      <c r="AB129" s="118"/>
    </row>
    <row r="130" spans="2:28" x14ac:dyDescent="0.3">
      <c r="B130" s="577"/>
      <c r="C130" s="578"/>
      <c r="D130" s="578"/>
      <c r="E130" s="578"/>
      <c r="F130" s="578"/>
      <c r="G130" s="578"/>
      <c r="H130" s="578"/>
      <c r="I130" s="578"/>
      <c r="J130" s="578"/>
      <c r="K130" s="578"/>
      <c r="L130" s="578"/>
      <c r="M130" s="579"/>
      <c r="O130" s="577"/>
      <c r="P130" s="578"/>
      <c r="Q130" s="578"/>
      <c r="R130" s="578"/>
      <c r="S130" s="578"/>
      <c r="T130" s="578"/>
      <c r="U130" s="578"/>
      <c r="V130" s="578"/>
      <c r="W130" s="578"/>
      <c r="X130" s="578"/>
      <c r="Y130" s="578"/>
      <c r="Z130" s="579"/>
      <c r="AB130" s="118"/>
    </row>
    <row r="131" spans="2:28" x14ac:dyDescent="0.3">
      <c r="B131" s="577"/>
      <c r="C131" s="578"/>
      <c r="D131" s="578"/>
      <c r="E131" s="578"/>
      <c r="F131" s="578"/>
      <c r="G131" s="578"/>
      <c r="H131" s="578"/>
      <c r="I131" s="578"/>
      <c r="J131" s="578"/>
      <c r="K131" s="578"/>
      <c r="L131" s="578"/>
      <c r="M131" s="579"/>
      <c r="O131" s="577"/>
      <c r="P131" s="578"/>
      <c r="Q131" s="578"/>
      <c r="R131" s="578"/>
      <c r="S131" s="578"/>
      <c r="T131" s="578"/>
      <c r="U131" s="578"/>
      <c r="V131" s="578"/>
      <c r="W131" s="578"/>
      <c r="X131" s="578"/>
      <c r="Y131" s="578"/>
      <c r="Z131" s="579"/>
      <c r="AB131" s="118"/>
    </row>
    <row r="132" spans="2:28" x14ac:dyDescent="0.3">
      <c r="B132" s="577"/>
      <c r="C132" s="578"/>
      <c r="D132" s="578"/>
      <c r="E132" s="578"/>
      <c r="F132" s="578"/>
      <c r="G132" s="578"/>
      <c r="H132" s="578"/>
      <c r="I132" s="578"/>
      <c r="J132" s="578"/>
      <c r="K132" s="578"/>
      <c r="L132" s="578"/>
      <c r="M132" s="579"/>
      <c r="O132" s="577"/>
      <c r="P132" s="578"/>
      <c r="Q132" s="578"/>
      <c r="R132" s="578"/>
      <c r="S132" s="578"/>
      <c r="T132" s="578"/>
      <c r="U132" s="578"/>
      <c r="V132" s="578"/>
      <c r="W132" s="578"/>
      <c r="X132" s="578"/>
      <c r="Y132" s="578"/>
      <c r="Z132" s="579"/>
      <c r="AB132" s="118"/>
    </row>
    <row r="133" spans="2:28" x14ac:dyDescent="0.3">
      <c r="B133" s="577"/>
      <c r="C133" s="578"/>
      <c r="D133" s="578"/>
      <c r="E133" s="578"/>
      <c r="F133" s="578"/>
      <c r="G133" s="578"/>
      <c r="H133" s="578"/>
      <c r="I133" s="578"/>
      <c r="J133" s="578"/>
      <c r="K133" s="578"/>
      <c r="L133" s="578"/>
      <c r="M133" s="579"/>
      <c r="O133" s="577"/>
      <c r="P133" s="578"/>
      <c r="Q133" s="578"/>
      <c r="R133" s="578"/>
      <c r="S133" s="578"/>
      <c r="T133" s="578"/>
      <c r="U133" s="578"/>
      <c r="V133" s="578"/>
      <c r="W133" s="578"/>
      <c r="X133" s="578"/>
      <c r="Y133" s="578"/>
      <c r="Z133" s="579"/>
      <c r="AB133" s="118"/>
    </row>
    <row r="134" spans="2:28" ht="17.25" thickBot="1" x14ac:dyDescent="0.35">
      <c r="B134" s="580"/>
      <c r="C134" s="581"/>
      <c r="D134" s="581"/>
      <c r="E134" s="581"/>
      <c r="F134" s="581"/>
      <c r="G134" s="581"/>
      <c r="H134" s="581"/>
      <c r="I134" s="581"/>
      <c r="J134" s="581"/>
      <c r="K134" s="581"/>
      <c r="L134" s="581"/>
      <c r="M134" s="582"/>
      <c r="O134" s="580"/>
      <c r="P134" s="581"/>
      <c r="Q134" s="581"/>
      <c r="R134" s="581"/>
      <c r="S134" s="581"/>
      <c r="T134" s="581"/>
      <c r="U134" s="581"/>
      <c r="V134" s="581"/>
      <c r="W134" s="581"/>
      <c r="X134" s="581"/>
      <c r="Y134" s="581"/>
      <c r="Z134" s="582"/>
      <c r="AB134" s="118"/>
    </row>
    <row r="135" spans="2:28" ht="17.25" thickBot="1" x14ac:dyDescent="0.35">
      <c r="AB135" s="118"/>
    </row>
    <row r="136" spans="2:28" ht="18" thickBot="1" x14ac:dyDescent="0.4">
      <c r="B136" s="571" t="s">
        <v>134</v>
      </c>
      <c r="C136" s="572"/>
      <c r="D136" s="572"/>
      <c r="E136" s="572"/>
      <c r="F136" s="572"/>
      <c r="G136" s="572"/>
      <c r="H136" s="572"/>
      <c r="I136" s="572"/>
      <c r="J136" s="572"/>
      <c r="K136" s="572"/>
      <c r="L136" s="572"/>
      <c r="M136" s="573"/>
      <c r="O136" s="571" t="s">
        <v>117</v>
      </c>
      <c r="P136" s="572"/>
      <c r="Q136" s="572"/>
      <c r="R136" s="572"/>
      <c r="S136" s="572"/>
      <c r="T136" s="572"/>
      <c r="U136" s="572"/>
      <c r="V136" s="572"/>
      <c r="W136" s="572"/>
      <c r="X136" s="572"/>
      <c r="Y136" s="572"/>
      <c r="Z136" s="573"/>
      <c r="AB136" s="118"/>
    </row>
    <row r="137" spans="2:28" x14ac:dyDescent="0.3">
      <c r="B137" s="574"/>
      <c r="C137" s="575"/>
      <c r="D137" s="575"/>
      <c r="E137" s="575"/>
      <c r="F137" s="575"/>
      <c r="G137" s="575"/>
      <c r="H137" s="575"/>
      <c r="I137" s="575"/>
      <c r="J137" s="575"/>
      <c r="K137" s="575"/>
      <c r="L137" s="575"/>
      <c r="M137" s="576"/>
      <c r="O137" s="574"/>
      <c r="P137" s="575"/>
      <c r="Q137" s="575"/>
      <c r="R137" s="575"/>
      <c r="S137" s="575"/>
      <c r="T137" s="575"/>
      <c r="U137" s="575"/>
      <c r="V137" s="575"/>
      <c r="W137" s="575"/>
      <c r="X137" s="575"/>
      <c r="Y137" s="575"/>
      <c r="Z137" s="576"/>
      <c r="AB137" s="118"/>
    </row>
    <row r="138" spans="2:28" x14ac:dyDescent="0.3">
      <c r="B138" s="577"/>
      <c r="C138" s="578"/>
      <c r="D138" s="578"/>
      <c r="E138" s="578"/>
      <c r="F138" s="578"/>
      <c r="G138" s="578"/>
      <c r="H138" s="578"/>
      <c r="I138" s="578"/>
      <c r="J138" s="578"/>
      <c r="K138" s="578"/>
      <c r="L138" s="578"/>
      <c r="M138" s="579"/>
      <c r="O138" s="577"/>
      <c r="P138" s="578"/>
      <c r="Q138" s="578"/>
      <c r="R138" s="578"/>
      <c r="S138" s="578"/>
      <c r="T138" s="578"/>
      <c r="U138" s="578"/>
      <c r="V138" s="578"/>
      <c r="W138" s="578"/>
      <c r="X138" s="578"/>
      <c r="Y138" s="578"/>
      <c r="Z138" s="579"/>
      <c r="AB138" s="118"/>
    </row>
    <row r="139" spans="2:28" x14ac:dyDescent="0.3">
      <c r="B139" s="577"/>
      <c r="C139" s="578"/>
      <c r="D139" s="578"/>
      <c r="E139" s="578"/>
      <c r="F139" s="578"/>
      <c r="G139" s="578"/>
      <c r="H139" s="578"/>
      <c r="I139" s="578"/>
      <c r="J139" s="578"/>
      <c r="K139" s="578"/>
      <c r="L139" s="578"/>
      <c r="M139" s="579"/>
      <c r="O139" s="577"/>
      <c r="P139" s="578"/>
      <c r="Q139" s="578"/>
      <c r="R139" s="578"/>
      <c r="S139" s="578"/>
      <c r="T139" s="578"/>
      <c r="U139" s="578"/>
      <c r="V139" s="578"/>
      <c r="W139" s="578"/>
      <c r="X139" s="578"/>
      <c r="Y139" s="578"/>
      <c r="Z139" s="579"/>
      <c r="AB139" s="118"/>
    </row>
    <row r="140" spans="2:28" x14ac:dyDescent="0.3">
      <c r="B140" s="577"/>
      <c r="C140" s="578"/>
      <c r="D140" s="578"/>
      <c r="E140" s="578"/>
      <c r="F140" s="578"/>
      <c r="G140" s="578"/>
      <c r="H140" s="578"/>
      <c r="I140" s="578"/>
      <c r="J140" s="578"/>
      <c r="K140" s="578"/>
      <c r="L140" s="578"/>
      <c r="M140" s="579"/>
      <c r="O140" s="577"/>
      <c r="P140" s="578"/>
      <c r="Q140" s="578"/>
      <c r="R140" s="578"/>
      <c r="S140" s="578"/>
      <c r="T140" s="578"/>
      <c r="U140" s="578"/>
      <c r="V140" s="578"/>
      <c r="W140" s="578"/>
      <c r="X140" s="578"/>
      <c r="Y140" s="578"/>
      <c r="Z140" s="579"/>
      <c r="AB140" s="118"/>
    </row>
    <row r="141" spans="2:28" x14ac:dyDescent="0.3">
      <c r="B141" s="577"/>
      <c r="C141" s="578"/>
      <c r="D141" s="578"/>
      <c r="E141" s="578"/>
      <c r="F141" s="578"/>
      <c r="G141" s="578"/>
      <c r="H141" s="578"/>
      <c r="I141" s="578"/>
      <c r="J141" s="578"/>
      <c r="K141" s="578"/>
      <c r="L141" s="578"/>
      <c r="M141" s="579"/>
      <c r="O141" s="577"/>
      <c r="P141" s="578"/>
      <c r="Q141" s="578"/>
      <c r="R141" s="578"/>
      <c r="S141" s="578"/>
      <c r="T141" s="578"/>
      <c r="U141" s="578"/>
      <c r="V141" s="578"/>
      <c r="W141" s="578"/>
      <c r="X141" s="578"/>
      <c r="Y141" s="578"/>
      <c r="Z141" s="579"/>
      <c r="AB141" s="118"/>
    </row>
    <row r="142" spans="2:28" x14ac:dyDescent="0.3">
      <c r="B142" s="577"/>
      <c r="C142" s="578"/>
      <c r="D142" s="578"/>
      <c r="E142" s="578"/>
      <c r="F142" s="578"/>
      <c r="G142" s="578"/>
      <c r="H142" s="578"/>
      <c r="I142" s="578"/>
      <c r="J142" s="578"/>
      <c r="K142" s="578"/>
      <c r="L142" s="578"/>
      <c r="M142" s="579"/>
      <c r="O142" s="577"/>
      <c r="P142" s="578"/>
      <c r="Q142" s="578"/>
      <c r="R142" s="578"/>
      <c r="S142" s="578"/>
      <c r="T142" s="578"/>
      <c r="U142" s="578"/>
      <c r="V142" s="578"/>
      <c r="W142" s="578"/>
      <c r="X142" s="578"/>
      <c r="Y142" s="578"/>
      <c r="Z142" s="579"/>
      <c r="AB142" s="118"/>
    </row>
    <row r="143" spans="2:28" x14ac:dyDescent="0.3">
      <c r="B143" s="577"/>
      <c r="C143" s="578"/>
      <c r="D143" s="578"/>
      <c r="E143" s="578"/>
      <c r="F143" s="578"/>
      <c r="G143" s="578"/>
      <c r="H143" s="578"/>
      <c r="I143" s="578"/>
      <c r="J143" s="578"/>
      <c r="K143" s="578"/>
      <c r="L143" s="578"/>
      <c r="M143" s="579"/>
      <c r="O143" s="577"/>
      <c r="P143" s="578"/>
      <c r="Q143" s="578"/>
      <c r="R143" s="578"/>
      <c r="S143" s="578"/>
      <c r="T143" s="578"/>
      <c r="U143" s="578"/>
      <c r="V143" s="578"/>
      <c r="W143" s="578"/>
      <c r="X143" s="578"/>
      <c r="Y143" s="578"/>
      <c r="Z143" s="579"/>
      <c r="AB143" s="118"/>
    </row>
    <row r="144" spans="2:28" x14ac:dyDescent="0.3">
      <c r="B144" s="577"/>
      <c r="C144" s="578"/>
      <c r="D144" s="578"/>
      <c r="E144" s="578"/>
      <c r="F144" s="578"/>
      <c r="G144" s="578"/>
      <c r="H144" s="578"/>
      <c r="I144" s="578"/>
      <c r="J144" s="578"/>
      <c r="K144" s="578"/>
      <c r="L144" s="578"/>
      <c r="M144" s="579"/>
      <c r="O144" s="577"/>
      <c r="P144" s="578"/>
      <c r="Q144" s="578"/>
      <c r="R144" s="578"/>
      <c r="S144" s="578"/>
      <c r="T144" s="578"/>
      <c r="U144" s="578"/>
      <c r="V144" s="578"/>
      <c r="W144" s="578"/>
      <c r="X144" s="578"/>
      <c r="Y144" s="578"/>
      <c r="Z144" s="579"/>
      <c r="AB144" s="118"/>
    </row>
    <row r="145" spans="2:28" x14ac:dyDescent="0.3">
      <c r="B145" s="577"/>
      <c r="C145" s="578"/>
      <c r="D145" s="578"/>
      <c r="E145" s="578"/>
      <c r="F145" s="578"/>
      <c r="G145" s="578"/>
      <c r="H145" s="578"/>
      <c r="I145" s="578"/>
      <c r="J145" s="578"/>
      <c r="K145" s="578"/>
      <c r="L145" s="578"/>
      <c r="M145" s="579"/>
      <c r="O145" s="577"/>
      <c r="P145" s="578"/>
      <c r="Q145" s="578"/>
      <c r="R145" s="578"/>
      <c r="S145" s="578"/>
      <c r="T145" s="578"/>
      <c r="U145" s="578"/>
      <c r="V145" s="578"/>
      <c r="W145" s="578"/>
      <c r="X145" s="578"/>
      <c r="Y145" s="578"/>
      <c r="Z145" s="579"/>
      <c r="AB145" s="118"/>
    </row>
    <row r="146" spans="2:28" x14ac:dyDescent="0.3">
      <c r="B146" s="577"/>
      <c r="C146" s="578"/>
      <c r="D146" s="578"/>
      <c r="E146" s="578"/>
      <c r="F146" s="578"/>
      <c r="G146" s="578"/>
      <c r="H146" s="578"/>
      <c r="I146" s="578"/>
      <c r="J146" s="578"/>
      <c r="K146" s="578"/>
      <c r="L146" s="578"/>
      <c r="M146" s="579"/>
      <c r="O146" s="577"/>
      <c r="P146" s="578"/>
      <c r="Q146" s="578"/>
      <c r="R146" s="578"/>
      <c r="S146" s="578"/>
      <c r="T146" s="578"/>
      <c r="U146" s="578"/>
      <c r="V146" s="578"/>
      <c r="W146" s="578"/>
      <c r="X146" s="578"/>
      <c r="Y146" s="578"/>
      <c r="Z146" s="579"/>
      <c r="AB146" s="118"/>
    </row>
    <row r="147" spans="2:28" x14ac:dyDescent="0.3">
      <c r="B147" s="577"/>
      <c r="C147" s="578"/>
      <c r="D147" s="578"/>
      <c r="E147" s="578"/>
      <c r="F147" s="578"/>
      <c r="G147" s="578"/>
      <c r="H147" s="578"/>
      <c r="I147" s="578"/>
      <c r="J147" s="578"/>
      <c r="K147" s="578"/>
      <c r="L147" s="578"/>
      <c r="M147" s="579"/>
      <c r="O147" s="577"/>
      <c r="P147" s="578"/>
      <c r="Q147" s="578"/>
      <c r="R147" s="578"/>
      <c r="S147" s="578"/>
      <c r="T147" s="578"/>
      <c r="U147" s="578"/>
      <c r="V147" s="578"/>
      <c r="W147" s="578"/>
      <c r="X147" s="578"/>
      <c r="Y147" s="578"/>
      <c r="Z147" s="579"/>
      <c r="AB147" s="118"/>
    </row>
    <row r="148" spans="2:28" x14ac:dyDescent="0.3">
      <c r="B148" s="577"/>
      <c r="C148" s="578"/>
      <c r="D148" s="578"/>
      <c r="E148" s="578"/>
      <c r="F148" s="578"/>
      <c r="G148" s="578"/>
      <c r="H148" s="578"/>
      <c r="I148" s="578"/>
      <c r="J148" s="578"/>
      <c r="K148" s="578"/>
      <c r="L148" s="578"/>
      <c r="M148" s="579"/>
      <c r="O148" s="577"/>
      <c r="P148" s="578"/>
      <c r="Q148" s="578"/>
      <c r="R148" s="578"/>
      <c r="S148" s="578"/>
      <c r="T148" s="578"/>
      <c r="U148" s="578"/>
      <c r="V148" s="578"/>
      <c r="W148" s="578"/>
      <c r="X148" s="578"/>
      <c r="Y148" s="578"/>
      <c r="Z148" s="579"/>
      <c r="AB148" s="118"/>
    </row>
    <row r="149" spans="2:28" x14ac:dyDescent="0.3">
      <c r="B149" s="577"/>
      <c r="C149" s="578"/>
      <c r="D149" s="578"/>
      <c r="E149" s="578"/>
      <c r="F149" s="578"/>
      <c r="G149" s="578"/>
      <c r="H149" s="578"/>
      <c r="I149" s="578"/>
      <c r="J149" s="578"/>
      <c r="K149" s="578"/>
      <c r="L149" s="578"/>
      <c r="M149" s="579"/>
      <c r="O149" s="577"/>
      <c r="P149" s="578"/>
      <c r="Q149" s="578"/>
      <c r="R149" s="578"/>
      <c r="S149" s="578"/>
      <c r="T149" s="578"/>
      <c r="U149" s="578"/>
      <c r="V149" s="578"/>
      <c r="W149" s="578"/>
      <c r="X149" s="578"/>
      <c r="Y149" s="578"/>
      <c r="Z149" s="579"/>
      <c r="AB149" s="118"/>
    </row>
    <row r="150" spans="2:28" x14ac:dyDescent="0.3">
      <c r="B150" s="577"/>
      <c r="C150" s="578"/>
      <c r="D150" s="578"/>
      <c r="E150" s="578"/>
      <c r="F150" s="578"/>
      <c r="G150" s="578"/>
      <c r="H150" s="578"/>
      <c r="I150" s="578"/>
      <c r="J150" s="578"/>
      <c r="K150" s="578"/>
      <c r="L150" s="578"/>
      <c r="M150" s="579"/>
      <c r="O150" s="577"/>
      <c r="P150" s="578"/>
      <c r="Q150" s="578"/>
      <c r="R150" s="578"/>
      <c r="S150" s="578"/>
      <c r="T150" s="578"/>
      <c r="U150" s="578"/>
      <c r="V150" s="578"/>
      <c r="W150" s="578"/>
      <c r="X150" s="578"/>
      <c r="Y150" s="578"/>
      <c r="Z150" s="579"/>
      <c r="AB150" s="118"/>
    </row>
    <row r="151" spans="2:28" x14ac:dyDescent="0.3">
      <c r="B151" s="577"/>
      <c r="C151" s="578"/>
      <c r="D151" s="578"/>
      <c r="E151" s="578"/>
      <c r="F151" s="578"/>
      <c r="G151" s="578"/>
      <c r="H151" s="578"/>
      <c r="I151" s="578"/>
      <c r="J151" s="578"/>
      <c r="K151" s="578"/>
      <c r="L151" s="578"/>
      <c r="M151" s="579"/>
      <c r="O151" s="577"/>
      <c r="P151" s="578"/>
      <c r="Q151" s="578"/>
      <c r="R151" s="578"/>
      <c r="S151" s="578"/>
      <c r="T151" s="578"/>
      <c r="U151" s="578"/>
      <c r="V151" s="578"/>
      <c r="W151" s="578"/>
      <c r="X151" s="578"/>
      <c r="Y151" s="578"/>
      <c r="Z151" s="579"/>
      <c r="AB151" s="118"/>
    </row>
    <row r="152" spans="2:28" x14ac:dyDescent="0.3">
      <c r="B152" s="577"/>
      <c r="C152" s="578"/>
      <c r="D152" s="578"/>
      <c r="E152" s="578"/>
      <c r="F152" s="578"/>
      <c r="G152" s="578"/>
      <c r="H152" s="578"/>
      <c r="I152" s="578"/>
      <c r="J152" s="578"/>
      <c r="K152" s="578"/>
      <c r="L152" s="578"/>
      <c r="M152" s="579"/>
      <c r="O152" s="577"/>
      <c r="P152" s="578"/>
      <c r="Q152" s="578"/>
      <c r="R152" s="578"/>
      <c r="S152" s="578"/>
      <c r="T152" s="578"/>
      <c r="U152" s="578"/>
      <c r="V152" s="578"/>
      <c r="W152" s="578"/>
      <c r="X152" s="578"/>
      <c r="Y152" s="578"/>
      <c r="Z152" s="579"/>
      <c r="AB152" s="118"/>
    </row>
    <row r="153" spans="2:28" x14ac:dyDescent="0.3">
      <c r="B153" s="577"/>
      <c r="C153" s="578"/>
      <c r="D153" s="578"/>
      <c r="E153" s="578"/>
      <c r="F153" s="578"/>
      <c r="G153" s="578"/>
      <c r="H153" s="578"/>
      <c r="I153" s="578"/>
      <c r="J153" s="578"/>
      <c r="K153" s="578"/>
      <c r="L153" s="578"/>
      <c r="M153" s="579"/>
      <c r="O153" s="577"/>
      <c r="P153" s="578"/>
      <c r="Q153" s="578"/>
      <c r="R153" s="578"/>
      <c r="S153" s="578"/>
      <c r="T153" s="578"/>
      <c r="U153" s="578"/>
      <c r="V153" s="578"/>
      <c r="W153" s="578"/>
      <c r="X153" s="578"/>
      <c r="Y153" s="578"/>
      <c r="Z153" s="579"/>
      <c r="AB153" s="118"/>
    </row>
    <row r="154" spans="2:28" x14ac:dyDescent="0.3">
      <c r="B154" s="577"/>
      <c r="C154" s="578"/>
      <c r="D154" s="578"/>
      <c r="E154" s="578"/>
      <c r="F154" s="578"/>
      <c r="G154" s="578"/>
      <c r="H154" s="578"/>
      <c r="I154" s="578"/>
      <c r="J154" s="578"/>
      <c r="K154" s="578"/>
      <c r="L154" s="578"/>
      <c r="M154" s="579"/>
      <c r="O154" s="577"/>
      <c r="P154" s="578"/>
      <c r="Q154" s="578"/>
      <c r="R154" s="578"/>
      <c r="S154" s="578"/>
      <c r="T154" s="578"/>
      <c r="U154" s="578"/>
      <c r="V154" s="578"/>
      <c r="W154" s="578"/>
      <c r="X154" s="578"/>
      <c r="Y154" s="578"/>
      <c r="Z154" s="579"/>
      <c r="AB154" s="118"/>
    </row>
    <row r="155" spans="2:28" x14ac:dyDescent="0.3">
      <c r="B155" s="577"/>
      <c r="C155" s="578"/>
      <c r="D155" s="578"/>
      <c r="E155" s="578"/>
      <c r="F155" s="578"/>
      <c r="G155" s="578"/>
      <c r="H155" s="578"/>
      <c r="I155" s="578"/>
      <c r="J155" s="578"/>
      <c r="K155" s="578"/>
      <c r="L155" s="578"/>
      <c r="M155" s="579"/>
      <c r="O155" s="577"/>
      <c r="P155" s="578"/>
      <c r="Q155" s="578"/>
      <c r="R155" s="578"/>
      <c r="S155" s="578"/>
      <c r="T155" s="578"/>
      <c r="U155" s="578"/>
      <c r="V155" s="578"/>
      <c r="W155" s="578"/>
      <c r="X155" s="578"/>
      <c r="Y155" s="578"/>
      <c r="Z155" s="579"/>
      <c r="AB155" s="118"/>
    </row>
    <row r="156" spans="2:28" x14ac:dyDescent="0.3">
      <c r="B156" s="577"/>
      <c r="C156" s="578"/>
      <c r="D156" s="578"/>
      <c r="E156" s="578"/>
      <c r="F156" s="578"/>
      <c r="G156" s="578"/>
      <c r="H156" s="578"/>
      <c r="I156" s="578"/>
      <c r="J156" s="578"/>
      <c r="K156" s="578"/>
      <c r="L156" s="578"/>
      <c r="M156" s="579"/>
      <c r="O156" s="577"/>
      <c r="P156" s="578"/>
      <c r="Q156" s="578"/>
      <c r="R156" s="578"/>
      <c r="S156" s="578"/>
      <c r="T156" s="578"/>
      <c r="U156" s="578"/>
      <c r="V156" s="578"/>
      <c r="W156" s="578"/>
      <c r="X156" s="578"/>
      <c r="Y156" s="578"/>
      <c r="Z156" s="579"/>
      <c r="AB156" s="118"/>
    </row>
    <row r="157" spans="2:28" x14ac:dyDescent="0.3">
      <c r="B157" s="577"/>
      <c r="C157" s="578"/>
      <c r="D157" s="578"/>
      <c r="E157" s="578"/>
      <c r="F157" s="578"/>
      <c r="G157" s="578"/>
      <c r="H157" s="578"/>
      <c r="I157" s="578"/>
      <c r="J157" s="578"/>
      <c r="K157" s="578"/>
      <c r="L157" s="578"/>
      <c r="M157" s="579"/>
      <c r="O157" s="577"/>
      <c r="P157" s="578"/>
      <c r="Q157" s="578"/>
      <c r="R157" s="578"/>
      <c r="S157" s="578"/>
      <c r="T157" s="578"/>
      <c r="U157" s="578"/>
      <c r="V157" s="578"/>
      <c r="W157" s="578"/>
      <c r="X157" s="578"/>
      <c r="Y157" s="578"/>
      <c r="Z157" s="579"/>
      <c r="AB157" s="118"/>
    </row>
    <row r="158" spans="2:28" x14ac:dyDescent="0.3">
      <c r="B158" s="577"/>
      <c r="C158" s="578"/>
      <c r="D158" s="578"/>
      <c r="E158" s="578"/>
      <c r="F158" s="578"/>
      <c r="G158" s="578"/>
      <c r="H158" s="578"/>
      <c r="I158" s="578"/>
      <c r="J158" s="578"/>
      <c r="K158" s="578"/>
      <c r="L158" s="578"/>
      <c r="M158" s="579"/>
      <c r="O158" s="577"/>
      <c r="P158" s="578"/>
      <c r="Q158" s="578"/>
      <c r="R158" s="578"/>
      <c r="S158" s="578"/>
      <c r="T158" s="578"/>
      <c r="U158" s="578"/>
      <c r="V158" s="578"/>
      <c r="W158" s="578"/>
      <c r="X158" s="578"/>
      <c r="Y158" s="578"/>
      <c r="Z158" s="579"/>
      <c r="AB158" s="118"/>
    </row>
    <row r="159" spans="2:28" x14ac:dyDescent="0.3">
      <c r="B159" s="577"/>
      <c r="C159" s="578"/>
      <c r="D159" s="578"/>
      <c r="E159" s="578"/>
      <c r="F159" s="578"/>
      <c r="G159" s="578"/>
      <c r="H159" s="578"/>
      <c r="I159" s="578"/>
      <c r="J159" s="578"/>
      <c r="K159" s="578"/>
      <c r="L159" s="578"/>
      <c r="M159" s="579"/>
      <c r="O159" s="577"/>
      <c r="P159" s="578"/>
      <c r="Q159" s="578"/>
      <c r="R159" s="578"/>
      <c r="S159" s="578"/>
      <c r="T159" s="578"/>
      <c r="U159" s="578"/>
      <c r="V159" s="578"/>
      <c r="W159" s="578"/>
      <c r="X159" s="578"/>
      <c r="Y159" s="578"/>
      <c r="Z159" s="579"/>
      <c r="AB159" s="118"/>
    </row>
    <row r="160" spans="2:28" x14ac:dyDescent="0.3">
      <c r="B160" s="577"/>
      <c r="C160" s="578"/>
      <c r="D160" s="578"/>
      <c r="E160" s="578"/>
      <c r="F160" s="578"/>
      <c r="G160" s="578"/>
      <c r="H160" s="578"/>
      <c r="I160" s="578"/>
      <c r="J160" s="578"/>
      <c r="K160" s="578"/>
      <c r="L160" s="578"/>
      <c r="M160" s="579"/>
      <c r="O160" s="577"/>
      <c r="P160" s="578"/>
      <c r="Q160" s="578"/>
      <c r="R160" s="578"/>
      <c r="S160" s="578"/>
      <c r="T160" s="578"/>
      <c r="U160" s="578"/>
      <c r="V160" s="578"/>
      <c r="W160" s="578"/>
      <c r="X160" s="578"/>
      <c r="Y160" s="578"/>
      <c r="Z160" s="579"/>
      <c r="AB160" s="118"/>
    </row>
    <row r="161" spans="2:28" x14ac:dyDescent="0.3">
      <c r="B161" s="577"/>
      <c r="C161" s="578"/>
      <c r="D161" s="578"/>
      <c r="E161" s="578"/>
      <c r="F161" s="578"/>
      <c r="G161" s="578"/>
      <c r="H161" s="578"/>
      <c r="I161" s="578"/>
      <c r="J161" s="578"/>
      <c r="K161" s="578"/>
      <c r="L161" s="578"/>
      <c r="M161" s="579"/>
      <c r="O161" s="577"/>
      <c r="P161" s="578"/>
      <c r="Q161" s="578"/>
      <c r="R161" s="578"/>
      <c r="S161" s="578"/>
      <c r="T161" s="578"/>
      <c r="U161" s="578"/>
      <c r="V161" s="578"/>
      <c r="W161" s="578"/>
      <c r="X161" s="578"/>
      <c r="Y161" s="578"/>
      <c r="Z161" s="579"/>
      <c r="AB161" s="118"/>
    </row>
    <row r="162" spans="2:28" x14ac:dyDescent="0.3">
      <c r="B162" s="577"/>
      <c r="C162" s="578"/>
      <c r="D162" s="578"/>
      <c r="E162" s="578"/>
      <c r="F162" s="578"/>
      <c r="G162" s="578"/>
      <c r="H162" s="578"/>
      <c r="I162" s="578"/>
      <c r="J162" s="578"/>
      <c r="K162" s="578"/>
      <c r="L162" s="578"/>
      <c r="M162" s="579"/>
      <c r="O162" s="577"/>
      <c r="P162" s="578"/>
      <c r="Q162" s="578"/>
      <c r="R162" s="578"/>
      <c r="S162" s="578"/>
      <c r="T162" s="578"/>
      <c r="U162" s="578"/>
      <c r="V162" s="578"/>
      <c r="W162" s="578"/>
      <c r="X162" s="578"/>
      <c r="Y162" s="578"/>
      <c r="Z162" s="579"/>
      <c r="AB162" s="118"/>
    </row>
    <row r="163" spans="2:28" x14ac:dyDescent="0.3">
      <c r="B163" s="577"/>
      <c r="C163" s="578"/>
      <c r="D163" s="578"/>
      <c r="E163" s="578"/>
      <c r="F163" s="578"/>
      <c r="G163" s="578"/>
      <c r="H163" s="578"/>
      <c r="I163" s="578"/>
      <c r="J163" s="578"/>
      <c r="K163" s="578"/>
      <c r="L163" s="578"/>
      <c r="M163" s="579"/>
      <c r="O163" s="577"/>
      <c r="P163" s="578"/>
      <c r="Q163" s="578"/>
      <c r="R163" s="578"/>
      <c r="S163" s="578"/>
      <c r="T163" s="578"/>
      <c r="U163" s="578"/>
      <c r="V163" s="578"/>
      <c r="W163" s="578"/>
      <c r="X163" s="578"/>
      <c r="Y163" s="578"/>
      <c r="Z163" s="579"/>
      <c r="AB163" s="118"/>
    </row>
    <row r="164" spans="2:28" x14ac:dyDescent="0.3">
      <c r="B164" s="577"/>
      <c r="C164" s="578"/>
      <c r="D164" s="578"/>
      <c r="E164" s="578"/>
      <c r="F164" s="578"/>
      <c r="G164" s="578"/>
      <c r="H164" s="578"/>
      <c r="I164" s="578"/>
      <c r="J164" s="578"/>
      <c r="K164" s="578"/>
      <c r="L164" s="578"/>
      <c r="M164" s="579"/>
      <c r="O164" s="577"/>
      <c r="P164" s="578"/>
      <c r="Q164" s="578"/>
      <c r="R164" s="578"/>
      <c r="S164" s="578"/>
      <c r="T164" s="578"/>
      <c r="U164" s="578"/>
      <c r="V164" s="578"/>
      <c r="W164" s="578"/>
      <c r="X164" s="578"/>
      <c r="Y164" s="578"/>
      <c r="Z164" s="579"/>
      <c r="AB164" s="118"/>
    </row>
    <row r="165" spans="2:28" x14ac:dyDescent="0.3">
      <c r="B165" s="577"/>
      <c r="C165" s="578"/>
      <c r="D165" s="578"/>
      <c r="E165" s="578"/>
      <c r="F165" s="578"/>
      <c r="G165" s="578"/>
      <c r="H165" s="578"/>
      <c r="I165" s="578"/>
      <c r="J165" s="578"/>
      <c r="K165" s="578"/>
      <c r="L165" s="578"/>
      <c r="M165" s="579"/>
      <c r="O165" s="577"/>
      <c r="P165" s="578"/>
      <c r="Q165" s="578"/>
      <c r="R165" s="578"/>
      <c r="S165" s="578"/>
      <c r="T165" s="578"/>
      <c r="U165" s="578"/>
      <c r="V165" s="578"/>
      <c r="W165" s="578"/>
      <c r="X165" s="578"/>
      <c r="Y165" s="578"/>
      <c r="Z165" s="579"/>
      <c r="AB165" s="118"/>
    </row>
    <row r="166" spans="2:28" x14ac:dyDescent="0.3">
      <c r="B166" s="577"/>
      <c r="C166" s="578"/>
      <c r="D166" s="578"/>
      <c r="E166" s="578"/>
      <c r="F166" s="578"/>
      <c r="G166" s="578"/>
      <c r="H166" s="578"/>
      <c r="I166" s="578"/>
      <c r="J166" s="578"/>
      <c r="K166" s="578"/>
      <c r="L166" s="578"/>
      <c r="M166" s="579"/>
      <c r="O166" s="577"/>
      <c r="P166" s="578"/>
      <c r="Q166" s="578"/>
      <c r="R166" s="578"/>
      <c r="S166" s="578"/>
      <c r="T166" s="578"/>
      <c r="U166" s="578"/>
      <c r="V166" s="578"/>
      <c r="W166" s="578"/>
      <c r="X166" s="578"/>
      <c r="Y166" s="578"/>
      <c r="Z166" s="579"/>
      <c r="AB166" s="118"/>
    </row>
    <row r="167" spans="2:28" x14ac:dyDescent="0.3">
      <c r="B167" s="577"/>
      <c r="C167" s="578"/>
      <c r="D167" s="578"/>
      <c r="E167" s="578"/>
      <c r="F167" s="578"/>
      <c r="G167" s="578"/>
      <c r="H167" s="578"/>
      <c r="I167" s="578"/>
      <c r="J167" s="578"/>
      <c r="K167" s="578"/>
      <c r="L167" s="578"/>
      <c r="M167" s="579"/>
      <c r="O167" s="577"/>
      <c r="P167" s="578"/>
      <c r="Q167" s="578"/>
      <c r="R167" s="578"/>
      <c r="S167" s="578"/>
      <c r="T167" s="578"/>
      <c r="U167" s="578"/>
      <c r="V167" s="578"/>
      <c r="W167" s="578"/>
      <c r="X167" s="578"/>
      <c r="Y167" s="578"/>
      <c r="Z167" s="579"/>
      <c r="AB167" s="118"/>
    </row>
    <row r="168" spans="2:28" x14ac:dyDescent="0.3">
      <c r="B168" s="577"/>
      <c r="C168" s="578"/>
      <c r="D168" s="578"/>
      <c r="E168" s="578"/>
      <c r="F168" s="578"/>
      <c r="G168" s="578"/>
      <c r="H168" s="578"/>
      <c r="I168" s="578"/>
      <c r="J168" s="578"/>
      <c r="K168" s="578"/>
      <c r="L168" s="578"/>
      <c r="M168" s="579"/>
      <c r="O168" s="577"/>
      <c r="P168" s="578"/>
      <c r="Q168" s="578"/>
      <c r="R168" s="578"/>
      <c r="S168" s="578"/>
      <c r="T168" s="578"/>
      <c r="U168" s="578"/>
      <c r="V168" s="578"/>
      <c r="W168" s="578"/>
      <c r="X168" s="578"/>
      <c r="Y168" s="578"/>
      <c r="Z168" s="579"/>
      <c r="AB168" s="118"/>
    </row>
    <row r="169" spans="2:28" x14ac:dyDescent="0.3">
      <c r="B169" s="577"/>
      <c r="C169" s="578"/>
      <c r="D169" s="578"/>
      <c r="E169" s="578"/>
      <c r="F169" s="578"/>
      <c r="G169" s="578"/>
      <c r="H169" s="578"/>
      <c r="I169" s="578"/>
      <c r="J169" s="578"/>
      <c r="K169" s="578"/>
      <c r="L169" s="578"/>
      <c r="M169" s="579"/>
      <c r="O169" s="577"/>
      <c r="P169" s="578"/>
      <c r="Q169" s="578"/>
      <c r="R169" s="578"/>
      <c r="S169" s="578"/>
      <c r="T169" s="578"/>
      <c r="U169" s="578"/>
      <c r="V169" s="578"/>
      <c r="W169" s="578"/>
      <c r="X169" s="578"/>
      <c r="Y169" s="578"/>
      <c r="Z169" s="579"/>
      <c r="AB169" s="118"/>
    </row>
    <row r="170" spans="2:28" x14ac:dyDescent="0.3">
      <c r="B170" s="577"/>
      <c r="C170" s="578"/>
      <c r="D170" s="578"/>
      <c r="E170" s="578"/>
      <c r="F170" s="578"/>
      <c r="G170" s="578"/>
      <c r="H170" s="578"/>
      <c r="I170" s="578"/>
      <c r="J170" s="578"/>
      <c r="K170" s="578"/>
      <c r="L170" s="578"/>
      <c r="M170" s="579"/>
      <c r="O170" s="577"/>
      <c r="P170" s="578"/>
      <c r="Q170" s="578"/>
      <c r="R170" s="578"/>
      <c r="S170" s="578"/>
      <c r="T170" s="578"/>
      <c r="U170" s="578"/>
      <c r="V170" s="578"/>
      <c r="W170" s="578"/>
      <c r="X170" s="578"/>
      <c r="Y170" s="578"/>
      <c r="Z170" s="579"/>
      <c r="AB170" s="118"/>
    </row>
    <row r="171" spans="2:28" x14ac:dyDescent="0.3">
      <c r="B171" s="577"/>
      <c r="C171" s="578"/>
      <c r="D171" s="578"/>
      <c r="E171" s="578"/>
      <c r="F171" s="578"/>
      <c r="G171" s="578"/>
      <c r="H171" s="578"/>
      <c r="I171" s="578"/>
      <c r="J171" s="578"/>
      <c r="K171" s="578"/>
      <c r="L171" s="578"/>
      <c r="M171" s="579"/>
      <c r="O171" s="577"/>
      <c r="P171" s="578"/>
      <c r="Q171" s="578"/>
      <c r="R171" s="578"/>
      <c r="S171" s="578"/>
      <c r="T171" s="578"/>
      <c r="U171" s="578"/>
      <c r="V171" s="578"/>
      <c r="W171" s="578"/>
      <c r="X171" s="578"/>
      <c r="Y171" s="578"/>
      <c r="Z171" s="579"/>
      <c r="AB171" s="118"/>
    </row>
    <row r="172" spans="2:28" x14ac:dyDescent="0.3">
      <c r="B172" s="577"/>
      <c r="C172" s="578"/>
      <c r="D172" s="578"/>
      <c r="E172" s="578"/>
      <c r="F172" s="578"/>
      <c r="G172" s="578"/>
      <c r="H172" s="578"/>
      <c r="I172" s="578"/>
      <c r="J172" s="578"/>
      <c r="K172" s="578"/>
      <c r="L172" s="578"/>
      <c r="M172" s="579"/>
      <c r="O172" s="577"/>
      <c r="P172" s="578"/>
      <c r="Q172" s="578"/>
      <c r="R172" s="578"/>
      <c r="S172" s="578"/>
      <c r="T172" s="578"/>
      <c r="U172" s="578"/>
      <c r="V172" s="578"/>
      <c r="W172" s="578"/>
      <c r="X172" s="578"/>
      <c r="Y172" s="578"/>
      <c r="Z172" s="579"/>
      <c r="AB172" s="118"/>
    </row>
    <row r="173" spans="2:28" x14ac:dyDescent="0.3">
      <c r="B173" s="577"/>
      <c r="C173" s="578"/>
      <c r="D173" s="578"/>
      <c r="E173" s="578"/>
      <c r="F173" s="578"/>
      <c r="G173" s="578"/>
      <c r="H173" s="578"/>
      <c r="I173" s="578"/>
      <c r="J173" s="578"/>
      <c r="K173" s="578"/>
      <c r="L173" s="578"/>
      <c r="M173" s="579"/>
      <c r="O173" s="577"/>
      <c r="P173" s="578"/>
      <c r="Q173" s="578"/>
      <c r="R173" s="578"/>
      <c r="S173" s="578"/>
      <c r="T173" s="578"/>
      <c r="U173" s="578"/>
      <c r="V173" s="578"/>
      <c r="W173" s="578"/>
      <c r="X173" s="578"/>
      <c r="Y173" s="578"/>
      <c r="Z173" s="579"/>
      <c r="AB173" s="118"/>
    </row>
    <row r="174" spans="2:28" x14ac:dyDescent="0.3">
      <c r="B174" s="577"/>
      <c r="C174" s="578"/>
      <c r="D174" s="578"/>
      <c r="E174" s="578"/>
      <c r="F174" s="578"/>
      <c r="G174" s="578"/>
      <c r="H174" s="578"/>
      <c r="I174" s="578"/>
      <c r="J174" s="578"/>
      <c r="K174" s="578"/>
      <c r="L174" s="578"/>
      <c r="M174" s="579"/>
      <c r="O174" s="577"/>
      <c r="P174" s="578"/>
      <c r="Q174" s="578"/>
      <c r="R174" s="578"/>
      <c r="S174" s="578"/>
      <c r="T174" s="578"/>
      <c r="U174" s="578"/>
      <c r="V174" s="578"/>
      <c r="W174" s="578"/>
      <c r="X174" s="578"/>
      <c r="Y174" s="578"/>
      <c r="Z174" s="579"/>
      <c r="AB174" s="118"/>
    </row>
    <row r="175" spans="2:28" x14ac:dyDescent="0.3">
      <c r="B175" s="577"/>
      <c r="C175" s="578"/>
      <c r="D175" s="578"/>
      <c r="E175" s="578"/>
      <c r="F175" s="578"/>
      <c r="G175" s="578"/>
      <c r="H175" s="578"/>
      <c r="I175" s="578"/>
      <c r="J175" s="578"/>
      <c r="K175" s="578"/>
      <c r="L175" s="578"/>
      <c r="M175" s="579"/>
      <c r="O175" s="577"/>
      <c r="P175" s="578"/>
      <c r="Q175" s="578"/>
      <c r="R175" s="578"/>
      <c r="S175" s="578"/>
      <c r="T175" s="578"/>
      <c r="U175" s="578"/>
      <c r="V175" s="578"/>
      <c r="W175" s="578"/>
      <c r="X175" s="578"/>
      <c r="Y175" s="578"/>
      <c r="Z175" s="579"/>
      <c r="AB175" s="118"/>
    </row>
    <row r="176" spans="2:28" ht="17.25" thickBot="1" x14ac:dyDescent="0.35">
      <c r="B176" s="580"/>
      <c r="C176" s="581"/>
      <c r="D176" s="581"/>
      <c r="E176" s="581"/>
      <c r="F176" s="581"/>
      <c r="G176" s="581"/>
      <c r="H176" s="581"/>
      <c r="I176" s="581"/>
      <c r="J176" s="581"/>
      <c r="K176" s="581"/>
      <c r="L176" s="581"/>
      <c r="M176" s="582"/>
      <c r="O176" s="580"/>
      <c r="P176" s="581"/>
      <c r="Q176" s="581"/>
      <c r="R176" s="581"/>
      <c r="S176" s="581"/>
      <c r="T176" s="581"/>
      <c r="U176" s="581"/>
      <c r="V176" s="581"/>
      <c r="W176" s="581"/>
      <c r="X176" s="581"/>
      <c r="Y176" s="581"/>
      <c r="Z176" s="582"/>
      <c r="AB176" s="118"/>
    </row>
    <row r="177" spans="1:28" x14ac:dyDescent="0.3">
      <c r="AB177" s="118"/>
    </row>
    <row r="178" spans="1:28" x14ac:dyDescent="0.3">
      <c r="A178" s="118"/>
      <c r="B178" s="118"/>
      <c r="C178" s="118"/>
      <c r="D178" s="118"/>
      <c r="E178" s="118"/>
      <c r="F178" s="118"/>
      <c r="G178" s="118"/>
      <c r="H178" s="118"/>
      <c r="I178" s="118"/>
      <c r="J178" s="118"/>
      <c r="K178" s="118"/>
      <c r="L178" s="118"/>
      <c r="M178" s="118"/>
      <c r="N178" s="118"/>
      <c r="O178" s="118"/>
      <c r="P178" s="118"/>
      <c r="Q178" s="118"/>
      <c r="R178" s="118"/>
      <c r="S178" s="118"/>
      <c r="T178" s="118"/>
      <c r="U178" s="118"/>
      <c r="V178" s="118"/>
      <c r="W178" s="118"/>
      <c r="X178" s="118"/>
      <c r="Y178" s="118"/>
      <c r="Z178" s="118"/>
      <c r="AA178" s="118"/>
      <c r="AB178" s="118"/>
    </row>
  </sheetData>
  <sheetProtection password="CB22" sheet="1" scenarios="1" selectLockedCells="1"/>
  <protectedRanges>
    <protectedRange sqref="B11:B41 O11:O41 B53:B83 O53:O83 B95:B125 O95:O125 B137:B167 O137:O167" name="Range1"/>
  </protectedRanges>
  <mergeCells count="16">
    <mergeCell ref="B137:M176"/>
    <mergeCell ref="O137:Z176"/>
    <mergeCell ref="O94:Z94"/>
    <mergeCell ref="B136:M136"/>
    <mergeCell ref="O136:Z136"/>
    <mergeCell ref="B95:M134"/>
    <mergeCell ref="O95:Z134"/>
    <mergeCell ref="B10:M10"/>
    <mergeCell ref="O10:Z10"/>
    <mergeCell ref="B52:M52"/>
    <mergeCell ref="O52:Z52"/>
    <mergeCell ref="B94:M94"/>
    <mergeCell ref="B11:M50"/>
    <mergeCell ref="O11:Z50"/>
    <mergeCell ref="B53:M92"/>
    <mergeCell ref="O53:Z92"/>
  </mergeCells>
  <phoneticPr fontId="2" type="noConversion"/>
  <conditionalFormatting sqref="N10:Z50 C10:M10 B10:B41 B51:Z176">
    <cfRule type="expression" dxfId="1" priority="2" stopIfTrue="1">
      <formula>AND(Photos="No")</formula>
    </cfRule>
  </conditionalFormatting>
  <hyperlinks>
    <hyperlink ref="G4" location="'Instructions '!A1" display="Back to Instructions tab"/>
  </hyperlinks>
  <pageMargins left="0.25" right="0.25" top="1" bottom="0.5" header="0.3" footer="0.3"/>
  <pageSetup orientation="portrait" r:id="rId1"/>
  <headerFooter>
    <oddFooter>&amp;L&amp;F&amp;R&amp;D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66FF"/>
  </sheetPr>
  <dimension ref="A1:S53"/>
  <sheetViews>
    <sheetView showGridLines="0" zoomScale="90" zoomScaleNormal="90" workbookViewId="0">
      <selection activeCell="H4" sqref="H4"/>
    </sheetView>
  </sheetViews>
  <sheetFormatPr defaultRowHeight="16.5" x14ac:dyDescent="0.3"/>
  <cols>
    <col min="1" max="1" width="4.42578125" style="40" customWidth="1"/>
    <col min="2" max="2" width="10" style="40" customWidth="1"/>
    <col min="3" max="3" width="16.28515625" style="40" customWidth="1"/>
    <col min="4" max="4" width="18.42578125" style="40" customWidth="1"/>
    <col min="5" max="5" width="9.140625" style="40"/>
    <col min="6" max="6" width="13.42578125" style="40" customWidth="1"/>
    <col min="7" max="17" width="9.140625" style="40"/>
    <col min="18" max="18" width="5" style="40" customWidth="1"/>
    <col min="19" max="19" width="4.42578125" style="40" customWidth="1"/>
    <col min="20" max="16384" width="9.140625" style="40"/>
  </cols>
  <sheetData>
    <row r="1" spans="2:19" ht="17.25" thickBot="1" x14ac:dyDescent="0.35">
      <c r="S1" s="118"/>
    </row>
    <row r="2" spans="2:19" ht="18" thickBot="1" x14ac:dyDescent="0.35">
      <c r="B2" s="476" t="str">
        <f>'Version Control'!$B$2</f>
        <v>Title Block</v>
      </c>
      <c r="C2" s="518"/>
      <c r="D2" s="518"/>
      <c r="E2" s="518"/>
      <c r="F2" s="477"/>
      <c r="S2" s="118"/>
    </row>
    <row r="3" spans="2:19" x14ac:dyDescent="0.3">
      <c r="B3" s="220" t="str">
        <f>'Version Control'!$B$3</f>
        <v>File Name:</v>
      </c>
      <c r="C3" s="221"/>
      <c r="D3" s="222" t="str">
        <f ca="1">'Version Control'!$C$3</f>
        <v>Commercial Water Heater - v1.0.xlsx</v>
      </c>
      <c r="E3" s="223"/>
      <c r="F3" s="224"/>
      <c r="S3" s="118"/>
    </row>
    <row r="4" spans="2:19" x14ac:dyDescent="0.3">
      <c r="B4" s="225" t="str">
        <f>'Version Control'!$B$4</f>
        <v>Tab Name:</v>
      </c>
      <c r="C4" s="226"/>
      <c r="D4" s="227" t="str">
        <f ca="1">MID(CELL("filename",A1), FIND("]", CELL("filename", A1))+ 1, 255)</f>
        <v>Comments</v>
      </c>
      <c r="E4" s="228"/>
      <c r="F4" s="229"/>
      <c r="H4" s="244" t="s">
        <v>83</v>
      </c>
      <c r="S4" s="118"/>
    </row>
    <row r="5" spans="2:19" x14ac:dyDescent="0.3">
      <c r="B5" s="230" t="str">
        <f>'Version Control'!$B$5</f>
        <v>Version Number:</v>
      </c>
      <c r="C5" s="226"/>
      <c r="D5" s="231">
        <f>'Version Control'!$C$5</f>
        <v>1</v>
      </c>
      <c r="E5" s="228"/>
      <c r="F5" s="229"/>
      <c r="S5" s="118"/>
    </row>
    <row r="6" spans="2:19" x14ac:dyDescent="0.3">
      <c r="B6" s="230" t="str">
        <f>'Version Control'!$B$6</f>
        <v xml:space="preserve">Latest Revision Date: </v>
      </c>
      <c r="C6" s="226"/>
      <c r="D6" s="232">
        <f>'Version Control'!$C$6</f>
        <v>41183</v>
      </c>
      <c r="E6" s="228"/>
      <c r="F6" s="229"/>
      <c r="S6" s="118"/>
    </row>
    <row r="7" spans="2:19" ht="17.25" thickBot="1" x14ac:dyDescent="0.35">
      <c r="B7" s="233" t="str">
        <f>'Version Control'!$B$7</f>
        <v xml:space="preserve">Test Completion Date: </v>
      </c>
      <c r="C7" s="234"/>
      <c r="D7" s="235" t="str">
        <f>'Version Control'!$C$7</f>
        <v>[MM/DD/YYYY]</v>
      </c>
      <c r="E7" s="236"/>
      <c r="F7" s="237"/>
      <c r="S7" s="118"/>
    </row>
    <row r="8" spans="2:19" x14ac:dyDescent="0.3">
      <c r="S8" s="118"/>
    </row>
    <row r="9" spans="2:19" ht="17.25" thickBot="1" x14ac:dyDescent="0.35">
      <c r="S9" s="118"/>
    </row>
    <row r="10" spans="2:19" ht="18" thickBot="1" x14ac:dyDescent="0.35">
      <c r="B10" s="592" t="s">
        <v>118</v>
      </c>
      <c r="C10" s="593"/>
      <c r="D10" s="593"/>
      <c r="E10" s="593"/>
      <c r="F10" s="593"/>
      <c r="G10" s="593"/>
      <c r="H10" s="593"/>
      <c r="I10" s="593"/>
      <c r="J10" s="593"/>
      <c r="K10" s="593"/>
      <c r="L10" s="593"/>
      <c r="M10" s="593"/>
      <c r="N10" s="593"/>
      <c r="O10" s="593"/>
      <c r="P10" s="593"/>
      <c r="Q10" s="594"/>
      <c r="S10" s="118"/>
    </row>
    <row r="11" spans="2:19" x14ac:dyDescent="0.3">
      <c r="B11" s="238"/>
      <c r="C11" s="239"/>
      <c r="D11" s="239"/>
      <c r="E11" s="239"/>
      <c r="F11" s="239"/>
      <c r="G11" s="239"/>
      <c r="H11" s="239"/>
      <c r="I11" s="239"/>
      <c r="J11" s="239"/>
      <c r="K11" s="239"/>
      <c r="L11" s="239"/>
      <c r="M11" s="239"/>
      <c r="N11" s="239"/>
      <c r="O11" s="239"/>
      <c r="P11" s="239"/>
      <c r="Q11" s="240"/>
      <c r="S11" s="118"/>
    </row>
    <row r="12" spans="2:19" x14ac:dyDescent="0.3">
      <c r="B12" s="583"/>
      <c r="C12" s="584"/>
      <c r="D12" s="584"/>
      <c r="E12" s="584"/>
      <c r="F12" s="584"/>
      <c r="G12" s="584"/>
      <c r="H12" s="584"/>
      <c r="I12" s="584"/>
      <c r="J12" s="584"/>
      <c r="K12" s="584"/>
      <c r="L12" s="584"/>
      <c r="M12" s="584"/>
      <c r="N12" s="584"/>
      <c r="O12" s="584"/>
      <c r="P12" s="584"/>
      <c r="Q12" s="585"/>
      <c r="S12" s="118"/>
    </row>
    <row r="13" spans="2:19" x14ac:dyDescent="0.3">
      <c r="B13" s="586"/>
      <c r="C13" s="587"/>
      <c r="D13" s="587"/>
      <c r="E13" s="587"/>
      <c r="F13" s="587"/>
      <c r="G13" s="587"/>
      <c r="H13" s="587"/>
      <c r="I13" s="587"/>
      <c r="J13" s="587"/>
      <c r="K13" s="587"/>
      <c r="L13" s="587"/>
      <c r="M13" s="587"/>
      <c r="N13" s="587"/>
      <c r="O13" s="587"/>
      <c r="P13" s="587"/>
      <c r="Q13" s="588"/>
      <c r="S13" s="118"/>
    </row>
    <row r="14" spans="2:19" x14ac:dyDescent="0.3">
      <c r="B14" s="586"/>
      <c r="C14" s="587"/>
      <c r="D14" s="587"/>
      <c r="E14" s="587"/>
      <c r="F14" s="587"/>
      <c r="G14" s="587"/>
      <c r="H14" s="587"/>
      <c r="I14" s="587"/>
      <c r="J14" s="587"/>
      <c r="K14" s="587"/>
      <c r="L14" s="587"/>
      <c r="M14" s="587"/>
      <c r="N14" s="587"/>
      <c r="O14" s="587"/>
      <c r="P14" s="587"/>
      <c r="Q14" s="588"/>
      <c r="S14" s="118"/>
    </row>
    <row r="15" spans="2:19" x14ac:dyDescent="0.3">
      <c r="B15" s="589"/>
      <c r="C15" s="590"/>
      <c r="D15" s="590"/>
      <c r="E15" s="590"/>
      <c r="F15" s="590"/>
      <c r="G15" s="590"/>
      <c r="H15" s="590"/>
      <c r="I15" s="590"/>
      <c r="J15" s="590"/>
      <c r="K15" s="590"/>
      <c r="L15" s="590"/>
      <c r="M15" s="590"/>
      <c r="N15" s="590"/>
      <c r="O15" s="590"/>
      <c r="P15" s="590"/>
      <c r="Q15" s="591"/>
      <c r="S15" s="118"/>
    </row>
    <row r="16" spans="2:19" x14ac:dyDescent="0.3">
      <c r="B16" s="238"/>
      <c r="C16" s="239"/>
      <c r="D16" s="239"/>
      <c r="E16" s="239"/>
      <c r="F16" s="239"/>
      <c r="G16" s="239"/>
      <c r="H16" s="239"/>
      <c r="I16" s="239"/>
      <c r="J16" s="239"/>
      <c r="K16" s="239"/>
      <c r="L16" s="239"/>
      <c r="M16" s="239"/>
      <c r="N16" s="239"/>
      <c r="O16" s="239"/>
      <c r="P16" s="239"/>
      <c r="Q16" s="240"/>
      <c r="S16" s="118"/>
    </row>
    <row r="17" spans="2:19" x14ac:dyDescent="0.3">
      <c r="B17" s="583"/>
      <c r="C17" s="584"/>
      <c r="D17" s="584"/>
      <c r="E17" s="584"/>
      <c r="F17" s="584"/>
      <c r="G17" s="584"/>
      <c r="H17" s="584"/>
      <c r="I17" s="584"/>
      <c r="J17" s="584"/>
      <c r="K17" s="584"/>
      <c r="L17" s="584"/>
      <c r="M17" s="584"/>
      <c r="N17" s="584"/>
      <c r="O17" s="584"/>
      <c r="P17" s="584"/>
      <c r="Q17" s="585"/>
      <c r="S17" s="118"/>
    </row>
    <row r="18" spans="2:19" x14ac:dyDescent="0.3">
      <c r="B18" s="586"/>
      <c r="C18" s="587"/>
      <c r="D18" s="587"/>
      <c r="E18" s="587"/>
      <c r="F18" s="587"/>
      <c r="G18" s="587"/>
      <c r="H18" s="587"/>
      <c r="I18" s="587"/>
      <c r="J18" s="587"/>
      <c r="K18" s="587"/>
      <c r="L18" s="587"/>
      <c r="M18" s="587"/>
      <c r="N18" s="587"/>
      <c r="O18" s="587"/>
      <c r="P18" s="587"/>
      <c r="Q18" s="588"/>
      <c r="S18" s="118"/>
    </row>
    <row r="19" spans="2:19" x14ac:dyDescent="0.3">
      <c r="B19" s="586"/>
      <c r="C19" s="587"/>
      <c r="D19" s="587"/>
      <c r="E19" s="587"/>
      <c r="F19" s="587"/>
      <c r="G19" s="587"/>
      <c r="H19" s="587"/>
      <c r="I19" s="587"/>
      <c r="J19" s="587"/>
      <c r="K19" s="587"/>
      <c r="L19" s="587"/>
      <c r="M19" s="587"/>
      <c r="N19" s="587"/>
      <c r="O19" s="587"/>
      <c r="P19" s="587"/>
      <c r="Q19" s="588"/>
      <c r="S19" s="118"/>
    </row>
    <row r="20" spans="2:19" x14ac:dyDescent="0.3">
      <c r="B20" s="589"/>
      <c r="C20" s="590"/>
      <c r="D20" s="590"/>
      <c r="E20" s="590"/>
      <c r="F20" s="590"/>
      <c r="G20" s="590"/>
      <c r="H20" s="590"/>
      <c r="I20" s="590"/>
      <c r="J20" s="590"/>
      <c r="K20" s="590"/>
      <c r="L20" s="590"/>
      <c r="M20" s="590"/>
      <c r="N20" s="590"/>
      <c r="O20" s="590"/>
      <c r="P20" s="590"/>
      <c r="Q20" s="591"/>
      <c r="S20" s="118"/>
    </row>
    <row r="21" spans="2:19" x14ac:dyDescent="0.3">
      <c r="B21" s="238"/>
      <c r="C21" s="239"/>
      <c r="D21" s="239"/>
      <c r="E21" s="239"/>
      <c r="F21" s="239"/>
      <c r="G21" s="239"/>
      <c r="H21" s="239"/>
      <c r="I21" s="239"/>
      <c r="J21" s="239"/>
      <c r="K21" s="239"/>
      <c r="L21" s="239"/>
      <c r="M21" s="239"/>
      <c r="N21" s="239"/>
      <c r="O21" s="239"/>
      <c r="P21" s="239"/>
      <c r="Q21" s="240"/>
      <c r="S21" s="118"/>
    </row>
    <row r="22" spans="2:19" x14ac:dyDescent="0.3">
      <c r="B22" s="583"/>
      <c r="C22" s="584"/>
      <c r="D22" s="584"/>
      <c r="E22" s="584"/>
      <c r="F22" s="584"/>
      <c r="G22" s="584"/>
      <c r="H22" s="584"/>
      <c r="I22" s="584"/>
      <c r="J22" s="584"/>
      <c r="K22" s="584"/>
      <c r="L22" s="584"/>
      <c r="M22" s="584"/>
      <c r="N22" s="584"/>
      <c r="O22" s="584"/>
      <c r="P22" s="584"/>
      <c r="Q22" s="585"/>
      <c r="S22" s="118"/>
    </row>
    <row r="23" spans="2:19" x14ac:dyDescent="0.3">
      <c r="B23" s="586"/>
      <c r="C23" s="587"/>
      <c r="D23" s="587"/>
      <c r="E23" s="587"/>
      <c r="F23" s="587"/>
      <c r="G23" s="587"/>
      <c r="H23" s="587"/>
      <c r="I23" s="587"/>
      <c r="J23" s="587"/>
      <c r="K23" s="587"/>
      <c r="L23" s="587"/>
      <c r="M23" s="587"/>
      <c r="N23" s="587"/>
      <c r="O23" s="587"/>
      <c r="P23" s="587"/>
      <c r="Q23" s="588"/>
      <c r="S23" s="118"/>
    </row>
    <row r="24" spans="2:19" x14ac:dyDescent="0.3">
      <c r="B24" s="586"/>
      <c r="C24" s="587"/>
      <c r="D24" s="587"/>
      <c r="E24" s="587"/>
      <c r="F24" s="587"/>
      <c r="G24" s="587"/>
      <c r="H24" s="587"/>
      <c r="I24" s="587"/>
      <c r="J24" s="587"/>
      <c r="K24" s="587"/>
      <c r="L24" s="587"/>
      <c r="M24" s="587"/>
      <c r="N24" s="587"/>
      <c r="O24" s="587"/>
      <c r="P24" s="587"/>
      <c r="Q24" s="588"/>
      <c r="S24" s="118"/>
    </row>
    <row r="25" spans="2:19" x14ac:dyDescent="0.3">
      <c r="B25" s="589"/>
      <c r="C25" s="590"/>
      <c r="D25" s="590"/>
      <c r="E25" s="590"/>
      <c r="F25" s="590"/>
      <c r="G25" s="590"/>
      <c r="H25" s="590"/>
      <c r="I25" s="590"/>
      <c r="J25" s="590"/>
      <c r="K25" s="590"/>
      <c r="L25" s="590"/>
      <c r="M25" s="590"/>
      <c r="N25" s="590"/>
      <c r="O25" s="590"/>
      <c r="P25" s="590"/>
      <c r="Q25" s="591"/>
      <c r="S25" s="118"/>
    </row>
    <row r="26" spans="2:19" x14ac:dyDescent="0.3">
      <c r="B26" s="238"/>
      <c r="C26" s="239"/>
      <c r="D26" s="239"/>
      <c r="E26" s="239"/>
      <c r="F26" s="239"/>
      <c r="G26" s="239"/>
      <c r="H26" s="239"/>
      <c r="I26" s="239"/>
      <c r="J26" s="239"/>
      <c r="K26" s="239"/>
      <c r="L26" s="239"/>
      <c r="M26" s="239"/>
      <c r="N26" s="239"/>
      <c r="O26" s="239"/>
      <c r="P26" s="239"/>
      <c r="Q26" s="240"/>
      <c r="S26" s="118"/>
    </row>
    <row r="27" spans="2:19" x14ac:dyDescent="0.3">
      <c r="B27" s="583"/>
      <c r="C27" s="584"/>
      <c r="D27" s="584"/>
      <c r="E27" s="584"/>
      <c r="F27" s="584"/>
      <c r="G27" s="584"/>
      <c r="H27" s="584"/>
      <c r="I27" s="584"/>
      <c r="J27" s="584"/>
      <c r="K27" s="584"/>
      <c r="L27" s="584"/>
      <c r="M27" s="584"/>
      <c r="N27" s="584"/>
      <c r="O27" s="584"/>
      <c r="P27" s="584"/>
      <c r="Q27" s="585"/>
      <c r="S27" s="118"/>
    </row>
    <row r="28" spans="2:19" x14ac:dyDescent="0.3">
      <c r="B28" s="586"/>
      <c r="C28" s="587"/>
      <c r="D28" s="587"/>
      <c r="E28" s="587"/>
      <c r="F28" s="587"/>
      <c r="G28" s="587"/>
      <c r="H28" s="587"/>
      <c r="I28" s="587"/>
      <c r="J28" s="587"/>
      <c r="K28" s="587"/>
      <c r="L28" s="587"/>
      <c r="M28" s="587"/>
      <c r="N28" s="587"/>
      <c r="O28" s="587"/>
      <c r="P28" s="587"/>
      <c r="Q28" s="588"/>
      <c r="S28" s="118"/>
    </row>
    <row r="29" spans="2:19" x14ac:dyDescent="0.3">
      <c r="B29" s="586"/>
      <c r="C29" s="587"/>
      <c r="D29" s="587"/>
      <c r="E29" s="587"/>
      <c r="F29" s="587"/>
      <c r="G29" s="587"/>
      <c r="H29" s="587"/>
      <c r="I29" s="587"/>
      <c r="J29" s="587"/>
      <c r="K29" s="587"/>
      <c r="L29" s="587"/>
      <c r="M29" s="587"/>
      <c r="N29" s="587"/>
      <c r="O29" s="587"/>
      <c r="P29" s="587"/>
      <c r="Q29" s="588"/>
      <c r="S29" s="118"/>
    </row>
    <row r="30" spans="2:19" x14ac:dyDescent="0.3">
      <c r="B30" s="589"/>
      <c r="C30" s="590"/>
      <c r="D30" s="590"/>
      <c r="E30" s="590"/>
      <c r="F30" s="590"/>
      <c r="G30" s="590"/>
      <c r="H30" s="590"/>
      <c r="I30" s="590"/>
      <c r="J30" s="590"/>
      <c r="K30" s="590"/>
      <c r="L30" s="590"/>
      <c r="M30" s="590"/>
      <c r="N30" s="590"/>
      <c r="O30" s="590"/>
      <c r="P30" s="590"/>
      <c r="Q30" s="591"/>
      <c r="S30" s="118"/>
    </row>
    <row r="31" spans="2:19" x14ac:dyDescent="0.3">
      <c r="B31" s="238"/>
      <c r="C31" s="239"/>
      <c r="D31" s="239"/>
      <c r="E31" s="239"/>
      <c r="F31" s="239"/>
      <c r="G31" s="239"/>
      <c r="H31" s="239"/>
      <c r="I31" s="239"/>
      <c r="J31" s="239"/>
      <c r="K31" s="239"/>
      <c r="L31" s="239"/>
      <c r="M31" s="239"/>
      <c r="N31" s="239"/>
      <c r="O31" s="239"/>
      <c r="P31" s="239"/>
      <c r="Q31" s="240"/>
      <c r="S31" s="118"/>
    </row>
    <row r="32" spans="2:19" x14ac:dyDescent="0.3">
      <c r="B32" s="583"/>
      <c r="C32" s="584"/>
      <c r="D32" s="584"/>
      <c r="E32" s="584"/>
      <c r="F32" s="584"/>
      <c r="G32" s="584"/>
      <c r="H32" s="584"/>
      <c r="I32" s="584"/>
      <c r="J32" s="584"/>
      <c r="K32" s="584"/>
      <c r="L32" s="584"/>
      <c r="M32" s="584"/>
      <c r="N32" s="584"/>
      <c r="O32" s="584"/>
      <c r="P32" s="584"/>
      <c r="Q32" s="585"/>
      <c r="S32" s="118"/>
    </row>
    <row r="33" spans="2:19" x14ac:dyDescent="0.3">
      <c r="B33" s="586"/>
      <c r="C33" s="587"/>
      <c r="D33" s="587"/>
      <c r="E33" s="587"/>
      <c r="F33" s="587"/>
      <c r="G33" s="587"/>
      <c r="H33" s="587"/>
      <c r="I33" s="587"/>
      <c r="J33" s="587"/>
      <c r="K33" s="587"/>
      <c r="L33" s="587"/>
      <c r="M33" s="587"/>
      <c r="N33" s="587"/>
      <c r="O33" s="587"/>
      <c r="P33" s="587"/>
      <c r="Q33" s="588"/>
      <c r="S33" s="118"/>
    </row>
    <row r="34" spans="2:19" x14ac:dyDescent="0.3">
      <c r="B34" s="586"/>
      <c r="C34" s="587"/>
      <c r="D34" s="587"/>
      <c r="E34" s="587"/>
      <c r="F34" s="587"/>
      <c r="G34" s="587"/>
      <c r="H34" s="587"/>
      <c r="I34" s="587"/>
      <c r="J34" s="587"/>
      <c r="K34" s="587"/>
      <c r="L34" s="587"/>
      <c r="M34" s="587"/>
      <c r="N34" s="587"/>
      <c r="O34" s="587"/>
      <c r="P34" s="587"/>
      <c r="Q34" s="588"/>
      <c r="S34" s="118"/>
    </row>
    <row r="35" spans="2:19" x14ac:dyDescent="0.3">
      <c r="B35" s="589"/>
      <c r="C35" s="590"/>
      <c r="D35" s="590"/>
      <c r="E35" s="590"/>
      <c r="F35" s="590"/>
      <c r="G35" s="590"/>
      <c r="H35" s="590"/>
      <c r="I35" s="590"/>
      <c r="J35" s="590"/>
      <c r="K35" s="590"/>
      <c r="L35" s="590"/>
      <c r="M35" s="590"/>
      <c r="N35" s="590"/>
      <c r="O35" s="590"/>
      <c r="P35" s="590"/>
      <c r="Q35" s="591"/>
      <c r="S35" s="118"/>
    </row>
    <row r="36" spans="2:19" x14ac:dyDescent="0.3">
      <c r="B36" s="238"/>
      <c r="C36" s="239"/>
      <c r="D36" s="239"/>
      <c r="E36" s="239"/>
      <c r="F36" s="239"/>
      <c r="G36" s="239"/>
      <c r="H36" s="239"/>
      <c r="I36" s="239"/>
      <c r="J36" s="239"/>
      <c r="K36" s="239"/>
      <c r="L36" s="239"/>
      <c r="M36" s="239"/>
      <c r="N36" s="239"/>
      <c r="O36" s="239"/>
      <c r="P36" s="239"/>
      <c r="Q36" s="240"/>
      <c r="S36" s="118"/>
    </row>
    <row r="37" spans="2:19" x14ac:dyDescent="0.3">
      <c r="B37" s="583"/>
      <c r="C37" s="584"/>
      <c r="D37" s="584"/>
      <c r="E37" s="584"/>
      <c r="F37" s="584"/>
      <c r="G37" s="584"/>
      <c r="H37" s="584"/>
      <c r="I37" s="584"/>
      <c r="J37" s="584"/>
      <c r="K37" s="584"/>
      <c r="L37" s="584"/>
      <c r="M37" s="584"/>
      <c r="N37" s="584"/>
      <c r="O37" s="584"/>
      <c r="P37" s="584"/>
      <c r="Q37" s="585"/>
      <c r="S37" s="118"/>
    </row>
    <row r="38" spans="2:19" x14ac:dyDescent="0.3">
      <c r="B38" s="586"/>
      <c r="C38" s="587"/>
      <c r="D38" s="587"/>
      <c r="E38" s="587"/>
      <c r="F38" s="587"/>
      <c r="G38" s="587"/>
      <c r="H38" s="587"/>
      <c r="I38" s="587"/>
      <c r="J38" s="587"/>
      <c r="K38" s="587"/>
      <c r="L38" s="587"/>
      <c r="M38" s="587"/>
      <c r="N38" s="587"/>
      <c r="O38" s="587"/>
      <c r="P38" s="587"/>
      <c r="Q38" s="588"/>
      <c r="S38" s="118"/>
    </row>
    <row r="39" spans="2:19" x14ac:dyDescent="0.3">
      <c r="B39" s="586"/>
      <c r="C39" s="587"/>
      <c r="D39" s="587"/>
      <c r="E39" s="587"/>
      <c r="F39" s="587"/>
      <c r="G39" s="587"/>
      <c r="H39" s="587"/>
      <c r="I39" s="587"/>
      <c r="J39" s="587"/>
      <c r="K39" s="587"/>
      <c r="L39" s="587"/>
      <c r="M39" s="587"/>
      <c r="N39" s="587"/>
      <c r="O39" s="587"/>
      <c r="P39" s="587"/>
      <c r="Q39" s="588"/>
      <c r="S39" s="118"/>
    </row>
    <row r="40" spans="2:19" x14ac:dyDescent="0.3">
      <c r="B40" s="589"/>
      <c r="C40" s="590"/>
      <c r="D40" s="590"/>
      <c r="E40" s="590"/>
      <c r="F40" s="590"/>
      <c r="G40" s="590"/>
      <c r="H40" s="590"/>
      <c r="I40" s="590"/>
      <c r="J40" s="590"/>
      <c r="K40" s="590"/>
      <c r="L40" s="590"/>
      <c r="M40" s="590"/>
      <c r="N40" s="590"/>
      <c r="O40" s="590"/>
      <c r="P40" s="590"/>
      <c r="Q40" s="591"/>
      <c r="S40" s="118"/>
    </row>
    <row r="41" spans="2:19" x14ac:dyDescent="0.3">
      <c r="B41" s="238"/>
      <c r="C41" s="239"/>
      <c r="D41" s="239"/>
      <c r="E41" s="239"/>
      <c r="F41" s="239"/>
      <c r="G41" s="239"/>
      <c r="H41" s="239"/>
      <c r="I41" s="239"/>
      <c r="J41" s="239"/>
      <c r="K41" s="239"/>
      <c r="L41" s="239"/>
      <c r="M41" s="239"/>
      <c r="N41" s="239"/>
      <c r="O41" s="239"/>
      <c r="P41" s="239"/>
      <c r="Q41" s="240"/>
      <c r="S41" s="118"/>
    </row>
    <row r="42" spans="2:19" x14ac:dyDescent="0.3">
      <c r="B42" s="583"/>
      <c r="C42" s="584"/>
      <c r="D42" s="584"/>
      <c r="E42" s="584"/>
      <c r="F42" s="584"/>
      <c r="G42" s="584"/>
      <c r="H42" s="584"/>
      <c r="I42" s="584"/>
      <c r="J42" s="584"/>
      <c r="K42" s="584"/>
      <c r="L42" s="584"/>
      <c r="M42" s="584"/>
      <c r="N42" s="584"/>
      <c r="O42" s="584"/>
      <c r="P42" s="584"/>
      <c r="Q42" s="585"/>
      <c r="S42" s="118"/>
    </row>
    <row r="43" spans="2:19" x14ac:dyDescent="0.3">
      <c r="B43" s="586"/>
      <c r="C43" s="587"/>
      <c r="D43" s="587"/>
      <c r="E43" s="587"/>
      <c r="F43" s="587"/>
      <c r="G43" s="587"/>
      <c r="H43" s="587"/>
      <c r="I43" s="587"/>
      <c r="J43" s="587"/>
      <c r="K43" s="587"/>
      <c r="L43" s="587"/>
      <c r="M43" s="587"/>
      <c r="N43" s="587"/>
      <c r="O43" s="587"/>
      <c r="P43" s="587"/>
      <c r="Q43" s="588"/>
      <c r="S43" s="118"/>
    </row>
    <row r="44" spans="2:19" x14ac:dyDescent="0.3">
      <c r="B44" s="586"/>
      <c r="C44" s="587"/>
      <c r="D44" s="587"/>
      <c r="E44" s="587"/>
      <c r="F44" s="587"/>
      <c r="G44" s="587"/>
      <c r="H44" s="587"/>
      <c r="I44" s="587"/>
      <c r="J44" s="587"/>
      <c r="K44" s="587"/>
      <c r="L44" s="587"/>
      <c r="M44" s="587"/>
      <c r="N44" s="587"/>
      <c r="O44" s="587"/>
      <c r="P44" s="587"/>
      <c r="Q44" s="588"/>
      <c r="S44" s="118"/>
    </row>
    <row r="45" spans="2:19" x14ac:dyDescent="0.3">
      <c r="B45" s="589"/>
      <c r="C45" s="590"/>
      <c r="D45" s="590"/>
      <c r="E45" s="590"/>
      <c r="F45" s="590"/>
      <c r="G45" s="590"/>
      <c r="H45" s="590"/>
      <c r="I45" s="590"/>
      <c r="J45" s="590"/>
      <c r="K45" s="590"/>
      <c r="L45" s="590"/>
      <c r="M45" s="590"/>
      <c r="N45" s="590"/>
      <c r="O45" s="590"/>
      <c r="P45" s="590"/>
      <c r="Q45" s="591"/>
      <c r="S45" s="118"/>
    </row>
    <row r="46" spans="2:19" x14ac:dyDescent="0.3">
      <c r="B46" s="238"/>
      <c r="C46" s="239"/>
      <c r="D46" s="239"/>
      <c r="E46" s="239"/>
      <c r="F46" s="239"/>
      <c r="G46" s="239"/>
      <c r="H46" s="239"/>
      <c r="I46" s="239"/>
      <c r="J46" s="239"/>
      <c r="K46" s="239"/>
      <c r="L46" s="239"/>
      <c r="M46" s="239"/>
      <c r="N46" s="239"/>
      <c r="O46" s="239"/>
      <c r="P46" s="239"/>
      <c r="Q46" s="240"/>
      <c r="S46" s="118"/>
    </row>
    <row r="47" spans="2:19" x14ac:dyDescent="0.3">
      <c r="B47" s="583"/>
      <c r="C47" s="584"/>
      <c r="D47" s="584"/>
      <c r="E47" s="584"/>
      <c r="F47" s="584"/>
      <c r="G47" s="584"/>
      <c r="H47" s="584"/>
      <c r="I47" s="584"/>
      <c r="J47" s="584"/>
      <c r="K47" s="584"/>
      <c r="L47" s="584"/>
      <c r="M47" s="584"/>
      <c r="N47" s="584"/>
      <c r="O47" s="584"/>
      <c r="P47" s="584"/>
      <c r="Q47" s="585"/>
      <c r="S47" s="118"/>
    </row>
    <row r="48" spans="2:19" x14ac:dyDescent="0.3">
      <c r="B48" s="586"/>
      <c r="C48" s="587"/>
      <c r="D48" s="587"/>
      <c r="E48" s="587"/>
      <c r="F48" s="587"/>
      <c r="G48" s="587"/>
      <c r="H48" s="587"/>
      <c r="I48" s="587"/>
      <c r="J48" s="587"/>
      <c r="K48" s="587"/>
      <c r="L48" s="587"/>
      <c r="M48" s="587"/>
      <c r="N48" s="587"/>
      <c r="O48" s="587"/>
      <c r="P48" s="587"/>
      <c r="Q48" s="588"/>
      <c r="S48" s="118"/>
    </row>
    <row r="49" spans="1:19" x14ac:dyDescent="0.3">
      <c r="B49" s="586"/>
      <c r="C49" s="587"/>
      <c r="D49" s="587"/>
      <c r="E49" s="587"/>
      <c r="F49" s="587"/>
      <c r="G49" s="587"/>
      <c r="H49" s="587"/>
      <c r="I49" s="587"/>
      <c r="J49" s="587"/>
      <c r="K49" s="587"/>
      <c r="L49" s="587"/>
      <c r="M49" s="587"/>
      <c r="N49" s="587"/>
      <c r="O49" s="587"/>
      <c r="P49" s="587"/>
      <c r="Q49" s="588"/>
      <c r="S49" s="118"/>
    </row>
    <row r="50" spans="1:19" x14ac:dyDescent="0.3">
      <c r="B50" s="589"/>
      <c r="C50" s="590"/>
      <c r="D50" s="590"/>
      <c r="E50" s="590"/>
      <c r="F50" s="590"/>
      <c r="G50" s="590"/>
      <c r="H50" s="590"/>
      <c r="I50" s="590"/>
      <c r="J50" s="590"/>
      <c r="K50" s="590"/>
      <c r="L50" s="590"/>
      <c r="M50" s="590"/>
      <c r="N50" s="590"/>
      <c r="O50" s="590"/>
      <c r="P50" s="590"/>
      <c r="Q50" s="591"/>
      <c r="S50" s="118"/>
    </row>
    <row r="51" spans="1:19" ht="17.25" thickBot="1" x14ac:dyDescent="0.35">
      <c r="B51" s="241"/>
      <c r="C51" s="242"/>
      <c r="D51" s="242"/>
      <c r="E51" s="242"/>
      <c r="F51" s="242"/>
      <c r="G51" s="242"/>
      <c r="H51" s="242"/>
      <c r="I51" s="242"/>
      <c r="J51" s="242"/>
      <c r="K51" s="242"/>
      <c r="L51" s="242"/>
      <c r="M51" s="242"/>
      <c r="N51" s="242"/>
      <c r="O51" s="242"/>
      <c r="P51" s="242"/>
      <c r="Q51" s="243"/>
      <c r="S51" s="118"/>
    </row>
    <row r="52" spans="1:19" x14ac:dyDescent="0.3">
      <c r="S52" s="118"/>
    </row>
    <row r="53" spans="1:19" x14ac:dyDescent="0.3">
      <c r="A53" s="118"/>
      <c r="B53" s="118"/>
      <c r="C53" s="118"/>
      <c r="D53" s="118"/>
      <c r="E53" s="118"/>
      <c r="F53" s="118"/>
      <c r="G53" s="118"/>
      <c r="H53" s="118"/>
      <c r="I53" s="118"/>
      <c r="J53" s="118"/>
      <c r="K53" s="118"/>
      <c r="L53" s="118"/>
      <c r="M53" s="118"/>
      <c r="N53" s="118"/>
      <c r="O53" s="118"/>
      <c r="P53" s="118"/>
      <c r="Q53" s="118"/>
      <c r="R53" s="118"/>
      <c r="S53" s="118"/>
    </row>
  </sheetData>
  <sheetProtection password="CB22" sheet="1" objects="1" scenarios="1" selectLockedCells="1"/>
  <mergeCells count="10">
    <mergeCell ref="B32:Q35"/>
    <mergeCell ref="B37:Q40"/>
    <mergeCell ref="B42:Q45"/>
    <mergeCell ref="B47:Q50"/>
    <mergeCell ref="B2:F2"/>
    <mergeCell ref="B10:Q10"/>
    <mergeCell ref="B12:Q15"/>
    <mergeCell ref="B17:Q20"/>
    <mergeCell ref="B22:Q25"/>
    <mergeCell ref="B27:Q30"/>
  </mergeCells>
  <hyperlinks>
    <hyperlink ref="H4" location="'Instructions '!A1" display="Back to Instructions ta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FBED188910674991A8374A850CF1B7" ma:contentTypeVersion="2" ma:contentTypeDescription="Create a new document." ma:contentTypeScope="" ma:versionID="da8c80fd855197f7f7d9c2f078dc4f39">
  <xsd:schema xmlns:xsd="http://www.w3.org/2001/XMLSchema" xmlns:p="http://schemas.microsoft.com/office/2006/metadata/properties" targetNamespace="http://schemas.microsoft.com/office/2006/metadata/properties" ma:root="true" ma:fieldsID="14fa369940d63b85f095b247004c45d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414B040-F805-4CED-ACF4-ADC7C09355A8}">
  <ds:schemaRefs>
    <ds:schemaRef ds:uri="http://schemas.microsoft.com/sharepoint/v3/contenttype/forms"/>
  </ds:schemaRefs>
</ds:datastoreItem>
</file>

<file path=customXml/itemProps2.xml><?xml version="1.0" encoding="utf-8"?>
<ds:datastoreItem xmlns:ds="http://schemas.openxmlformats.org/officeDocument/2006/customXml" ds:itemID="{58F8E9F3-34EC-4D75-B806-E2871BBB3D87}">
  <ds:schemaRefs>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purl.org/dc/terms/"/>
    <ds:schemaRef ds:uri="http://purl.org/dc/elements/1.1/"/>
    <ds:schemaRef ds:uri="http://www.w3.org/XML/1998/namespace"/>
  </ds:schemaRefs>
</ds:datastoreItem>
</file>

<file path=customXml/itemProps3.xml><?xml version="1.0" encoding="utf-8"?>
<ds:datastoreItem xmlns:ds="http://schemas.openxmlformats.org/officeDocument/2006/customXml" ds:itemID="{1D920044-CD2B-4004-9B3B-4F96D8AB2A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48</vt:i4>
      </vt:variant>
    </vt:vector>
  </HeadingPairs>
  <TitlesOfParts>
    <vt:vector size="60" baseType="lpstr">
      <vt:lpstr>Instructions </vt:lpstr>
      <vt:lpstr>General Info &amp; Test Results</vt:lpstr>
      <vt:lpstr>Setup &amp; Instrumentation</vt:lpstr>
      <vt:lpstr>Storage Tank Volume</vt:lpstr>
      <vt:lpstr>Test Conditions</vt:lpstr>
      <vt:lpstr>Thermal Efficiency Test</vt:lpstr>
      <vt:lpstr>Standby Loss Test</vt:lpstr>
      <vt:lpstr>Photos</vt:lpstr>
      <vt:lpstr>Comments</vt:lpstr>
      <vt:lpstr>Report Sign-Off Block</vt:lpstr>
      <vt:lpstr>Drop-Downs</vt:lpstr>
      <vt:lpstr>Version Control</vt:lpstr>
      <vt:lpstr>a</vt:lpstr>
      <vt:lpstr>AveAmbientAirStandby</vt:lpstr>
      <vt:lpstr>AveAmbTempActive</vt:lpstr>
      <vt:lpstr>AvePressure</vt:lpstr>
      <vt:lpstr>AvePressure_StandbyMeasurement</vt:lpstr>
      <vt:lpstr>AveSupplyPressure</vt:lpstr>
      <vt:lpstr>AveSupplyPressure_StandbyMeasurement</vt:lpstr>
      <vt:lpstr>AveSupplyTemp_StandbyMeasurement</vt:lpstr>
      <vt:lpstr>b</vt:lpstr>
      <vt:lpstr>Basis</vt:lpstr>
      <vt:lpstr>Coefc</vt:lpstr>
      <vt:lpstr>CorrectedElectricity</vt:lpstr>
      <vt:lpstr>correctedelectricity_StandbyMeasurement</vt:lpstr>
      <vt:lpstr>CorrectedGas</vt:lpstr>
      <vt:lpstr>DeltaT3</vt:lpstr>
      <vt:lpstr>DeltaT4</vt:lpstr>
      <vt:lpstr>DensityWater</vt:lpstr>
      <vt:lpstr>electricityconsumed_active</vt:lpstr>
      <vt:lpstr>Et</vt:lpstr>
      <vt:lpstr>Et_Standby</vt:lpstr>
      <vt:lpstr>FuelFlow_Standby</vt:lpstr>
      <vt:lpstr>gasconsumed_active</vt:lpstr>
      <vt:lpstr>HHV</vt:lpstr>
      <vt:lpstr>HHV_active</vt:lpstr>
      <vt:lpstr>HHV_StandbyMeasurement</vt:lpstr>
      <vt:lpstr>HourlyStandbyLosses</vt:lpstr>
      <vt:lpstr>idata</vt:lpstr>
      <vt:lpstr>K</vt:lpstr>
      <vt:lpstr>K_standby</vt:lpstr>
      <vt:lpstr>MassVol</vt:lpstr>
      <vt:lpstr>MaxMeanTemp_StandbyMeasurement</vt:lpstr>
      <vt:lpstr>odata</vt:lpstr>
      <vt:lpstr>Photos</vt:lpstr>
      <vt:lpstr>StandbyLoss</vt:lpstr>
      <vt:lpstr>StandbyMeasurementTime</vt:lpstr>
      <vt:lpstr>StorageCapacity</vt:lpstr>
      <vt:lpstr>T1_active</vt:lpstr>
      <vt:lpstr>T2_active</vt:lpstr>
      <vt:lpstr>Tavg</vt:lpstr>
      <vt:lpstr>TempRise</vt:lpstr>
      <vt:lpstr>Tin_Tank</vt:lpstr>
      <vt:lpstr>Tmin</vt:lpstr>
      <vt:lpstr>Type</vt:lpstr>
      <vt:lpstr>unadjustdensity</vt:lpstr>
      <vt:lpstr>waterweight_active</vt:lpstr>
      <vt:lpstr>Wf</vt:lpstr>
      <vt:lpstr>Wt</vt:lpstr>
      <vt:lpstr>Yes_No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Merry Walker</dc:creator>
  <cp:lastModifiedBy>MCarlisle</cp:lastModifiedBy>
  <dcterms:created xsi:type="dcterms:W3CDTF">2012-07-11T15:39:55Z</dcterms:created>
  <dcterms:modified xsi:type="dcterms:W3CDTF">2012-10-01T15:31:58Z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0x010104004756D2268DFF9F4DB8D590AB8B85D8B4</vt:lpwstr>
  </property>
</Properties>
</file>